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ctrlProps/ctrlProp3.xml" ContentType="application/vnd.ms-excel.controlpropertie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ctrlProps/ctrlProp4.xml" ContentType="application/vnd.ms-excel.controlproperties+xml"/>
  <Override PartName="/xl/drawings/drawing4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embeddings/oleObject7.bin" ContentType="application/vnd.openxmlformats-officedocument.oleObject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75" windowWidth="29040" windowHeight="15840"/>
  </bookViews>
  <sheets>
    <sheet name="TOP STAY SQ NEW" sheetId="7" r:id="rId1"/>
    <sheet name="TOP STAY SQ" sheetId="1" r:id="rId2"/>
    <sheet name="TOP STAY SF " sheetId="2" r:id="rId3"/>
    <sheet name="TOP STAY SE" sheetId="5" r:id="rId4"/>
    <sheet name="TOP STAY ST" sheetId="6" r:id="rId5"/>
  </sheets>
  <definedNames>
    <definedName name="Z_947B752F_E4E5_4C5C_81CB_1317F626B06B_.wvu.Cols" localSheetId="3" hidden="1">'TOP STAY SE'!$G:$J</definedName>
    <definedName name="Z_947B752F_E4E5_4C5C_81CB_1317F626B06B_.wvu.Cols" localSheetId="2" hidden="1">'TOP STAY SF '!$G:$J</definedName>
    <definedName name="Z_947B752F_E4E5_4C5C_81CB_1317F626B06B_.wvu.Cols" localSheetId="1" hidden="1">'TOP STAY SQ'!$G:$J</definedName>
    <definedName name="Z_947B752F_E4E5_4C5C_81CB_1317F626B06B_.wvu.Cols" localSheetId="0" hidden="1">'TOP STAY SQ NEW'!$G:$J</definedName>
    <definedName name="Z_947B752F_E4E5_4C5C_81CB_1317F626B06B_.wvu.Cols" localSheetId="4" hidden="1">'TOP STAY ST'!$G:$J</definedName>
  </definedNames>
  <calcPr calcId="152511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7" l="1"/>
  <c r="J36" i="7" s="1"/>
  <c r="J35" i="7" s="1"/>
  <c r="I37" i="7"/>
  <c r="I36" i="7"/>
  <c r="I35" i="7"/>
  <c r="I34" i="7"/>
  <c r="I33" i="7"/>
  <c r="I32" i="7"/>
  <c r="I31" i="7"/>
  <c r="J36" i="5"/>
  <c r="J35" i="5" s="1"/>
  <c r="J34" i="5" s="1"/>
  <c r="J33" i="5" s="1"/>
  <c r="J32" i="5" s="1"/>
  <c r="I36" i="5"/>
  <c r="I35" i="5"/>
  <c r="I34" i="5"/>
  <c r="I33" i="5"/>
  <c r="I32" i="5"/>
  <c r="I31" i="5"/>
  <c r="I30" i="5"/>
  <c r="J14" i="7"/>
  <c r="J13" i="7" s="1"/>
  <c r="I14" i="7"/>
  <c r="I13" i="7"/>
  <c r="I12" i="7"/>
  <c r="I11" i="7"/>
  <c r="I10" i="7"/>
  <c r="I9" i="7"/>
  <c r="I8" i="7"/>
  <c r="J34" i="7" l="1"/>
  <c r="J33" i="7" s="1"/>
  <c r="J32" i="7" s="1"/>
  <c r="C36" i="7" s="1"/>
  <c r="D36" i="7" s="1"/>
  <c r="J31" i="5"/>
  <c r="C35" i="5" s="1"/>
  <c r="D35" i="5" s="1"/>
  <c r="J12" i="7"/>
  <c r="J11" i="7" s="1"/>
  <c r="J10" i="7" s="1"/>
  <c r="J9" i="7" s="1"/>
  <c r="C13" i="7" s="1"/>
  <c r="D13" i="7" s="1"/>
  <c r="D13" i="6"/>
  <c r="J14" i="6"/>
  <c r="I14" i="6"/>
  <c r="I13" i="6"/>
  <c r="I12" i="6"/>
  <c r="I11" i="6"/>
  <c r="I10" i="6"/>
  <c r="I9" i="6"/>
  <c r="I8" i="6"/>
  <c r="J14" i="5"/>
  <c r="J13" i="5" s="1"/>
  <c r="J12" i="5" s="1"/>
  <c r="J11" i="5" s="1"/>
  <c r="J10" i="5" s="1"/>
  <c r="I14" i="5"/>
  <c r="I13" i="5"/>
  <c r="I12" i="5"/>
  <c r="I11" i="5"/>
  <c r="I10" i="5"/>
  <c r="I9" i="5"/>
  <c r="I8" i="5"/>
  <c r="J14" i="2"/>
  <c r="J13" i="2" s="1"/>
  <c r="J12" i="2" s="1"/>
  <c r="J11" i="2" s="1"/>
  <c r="J10" i="2" s="1"/>
  <c r="I14" i="2"/>
  <c r="I13" i="2"/>
  <c r="I12" i="2"/>
  <c r="I11" i="2"/>
  <c r="I10" i="2"/>
  <c r="I9" i="2"/>
  <c r="J9" i="2" s="1"/>
  <c r="C13" i="2" s="1"/>
  <c r="D13" i="2" s="1"/>
  <c r="I8" i="2"/>
  <c r="J13" i="6" l="1"/>
  <c r="J12" i="6" s="1"/>
  <c r="J11" i="6" s="1"/>
  <c r="J10" i="6" s="1"/>
  <c r="J9" i="6" s="1"/>
  <c r="C13" i="6" s="1"/>
  <c r="J9" i="5"/>
  <c r="C13" i="5" s="1"/>
  <c r="D13" i="5" s="1"/>
  <c r="I13" i="1"/>
  <c r="I14" i="1"/>
  <c r="J14" i="1" s="1"/>
  <c r="J13" i="1" s="1"/>
  <c r="J12" i="1" s="1"/>
  <c r="I12" i="1"/>
  <c r="I11" i="1"/>
  <c r="I10" i="1"/>
  <c r="I9" i="1"/>
  <c r="I8" i="1"/>
  <c r="J11" i="1" l="1"/>
  <c r="J10" i="1" s="1"/>
  <c r="J9" i="1" s="1"/>
  <c r="C13" i="1" s="1"/>
  <c r="D13" i="1" s="1"/>
</calcChain>
</file>

<file path=xl/sharedStrings.xml><?xml version="1.0" encoding="utf-8"?>
<sst xmlns="http://schemas.openxmlformats.org/spreadsheetml/2006/main" count="285" uniqueCount="129">
  <si>
    <t>Материал</t>
  </si>
  <si>
    <t>ДСП 16 мм</t>
  </si>
  <si>
    <t>ДСП 18 мм</t>
  </si>
  <si>
    <t>МДФ 16 мм</t>
  </si>
  <si>
    <t>Массив дерева 16 мм</t>
  </si>
  <si>
    <t>Массив дерева 18 мм</t>
  </si>
  <si>
    <t xml:space="preserve">Алюминиевая рамка со стеклом </t>
  </si>
  <si>
    <t xml:space="preserve">Индекс </t>
  </si>
  <si>
    <t>Вес фасада, кг.</t>
  </si>
  <si>
    <t>+</t>
  </si>
  <si>
    <t>1. Введите размеры фасада и вес ручки:</t>
  </si>
  <si>
    <t>580 - 1250</t>
  </si>
  <si>
    <t>960 - 2040</t>
  </si>
  <si>
    <t>1800 - 3500</t>
  </si>
  <si>
    <t>Пределы значений индекса</t>
  </si>
  <si>
    <t>Среднее значение индекса</t>
  </si>
  <si>
    <t>Артикул механизма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</si>
  <si>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500мм)</t>
    </r>
  </si>
  <si>
    <r>
      <rPr>
        <b/>
        <sz val="11"/>
        <color theme="2" tint="-0.749992370372631"/>
        <rFont val="Calibri"/>
        <family val="2"/>
        <charset val="204"/>
        <scheme val="minor"/>
      </rPr>
      <t>Ширина</t>
    </r>
    <r>
      <rPr>
        <sz val="11"/>
        <color theme="2" tint="-0.749992370372631"/>
        <rFont val="Calibri"/>
        <family val="2"/>
        <charset val="204"/>
        <scheme val="minor"/>
      </rPr>
      <t>, миллиметры</t>
    </r>
  </si>
  <si>
    <r>
      <rPr>
        <b/>
        <sz val="11"/>
        <color theme="2" tint="-0.749992370372631"/>
        <rFont val="Calibri"/>
        <family val="2"/>
        <charset val="204"/>
        <scheme val="minor"/>
      </rPr>
      <t>Вес ручки</t>
    </r>
    <r>
      <rPr>
        <sz val="11"/>
        <color theme="2" tint="-0.749992370372631"/>
        <rFont val="Calibri"/>
        <family val="2"/>
        <charset val="204"/>
        <scheme val="minor"/>
      </rPr>
      <t>, граммы</t>
    </r>
  </si>
  <si>
    <r>
      <t xml:space="preserve">2. Из раскрывающегося списка выберите материал фасада и получите значение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индекса 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</si>
  <si>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</si>
  <si>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t>WWW.DTCRUSSIA.RU</t>
  </si>
  <si>
    <t>Вес 1м2</t>
  </si>
  <si>
    <t>Расчет</t>
  </si>
  <si>
    <t>Формула</t>
  </si>
  <si>
    <t>Х</t>
  </si>
  <si>
    <t>МДФ 18/19 мм</t>
  </si>
  <si>
    <t>Счетчик списка SQ:</t>
  </si>
  <si>
    <t>Счетчик списка SF:</t>
  </si>
  <si>
    <r>
      <t>ТOP STAY  (SQ00A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</si>
  <si>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(SQ00A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</si>
  <si>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(SQ00A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</si>
  <si>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</si>
  <si>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</si>
  <si>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</si>
  <si>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700мм)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</si>
  <si>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D</t>
    </r>
    <r>
      <rPr>
        <sz val="11"/>
        <color theme="2" tint="-0.749992370372631"/>
        <rFont val="Calibri"/>
        <family val="2"/>
        <charset val="204"/>
        <scheme val="minor"/>
      </rPr>
      <t>)   extra light</t>
    </r>
  </si>
  <si>
    <t>480 - 1500</t>
  </si>
  <si>
    <t>750 - 2500</t>
  </si>
  <si>
    <t>1500 - 4900</t>
  </si>
  <si>
    <t>3200 - 9000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</si>
  <si>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600мм)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</si>
  <si>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</si>
  <si>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</si>
  <si>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</si>
  <si>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t>500 - 1500</t>
  </si>
  <si>
    <t>200 - 1000</t>
  </si>
  <si>
    <t>960 - 2350</t>
  </si>
  <si>
    <t>Высота фасада, мм.</t>
  </si>
  <si>
    <t>480 - 529</t>
  </si>
  <si>
    <r>
      <t>2. Из раскрывающегося списка выберите материал фасада и получите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вес фасада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</si>
  <si>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SE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</si>
  <si>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ST </t>
    </r>
    <r>
      <rPr>
        <sz val="11"/>
        <color theme="0" tint="-4.9989318521683403E-2"/>
        <rFont val="Calibri"/>
        <family val="2"/>
        <charset val="204"/>
        <scheme val="minor"/>
      </rPr>
      <t xml:space="preserve">соответствующего полученному значению </t>
    </r>
    <r>
      <rPr>
        <b/>
        <sz val="11"/>
        <color theme="0" tint="-4.9989318521683403E-2"/>
        <rFont val="Calibri"/>
        <family val="2"/>
        <charset val="204"/>
        <scheme val="minor"/>
      </rPr>
      <t>веса</t>
    </r>
    <r>
      <rPr>
        <sz val="11"/>
        <color theme="0" tint="-4.9989318521683403E-2"/>
        <rFont val="Calibri"/>
        <family val="2"/>
        <charset val="204"/>
        <scheme val="minor"/>
      </rPr>
      <t xml:space="preserve"> фасада и его </t>
    </r>
    <r>
      <rPr>
        <b/>
        <sz val="11"/>
        <color theme="0" tint="-4.9989318521683403E-2"/>
        <rFont val="Calibri"/>
        <family val="2"/>
        <charset val="204"/>
        <scheme val="minor"/>
      </rPr>
      <t>высоты</t>
    </r>
    <r>
      <rPr>
        <sz val="11"/>
        <color theme="0" tint="-4.9989318521683403E-2"/>
        <rFont val="Calibri"/>
        <family val="2"/>
        <charset val="204"/>
        <scheme val="minor"/>
      </rPr>
      <t xml:space="preserve">. Значения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веса и высоты </t>
    </r>
    <r>
      <rPr>
        <sz val="11"/>
        <color theme="0" tint="-4.9989318521683403E-2"/>
        <rFont val="Calibri"/>
        <family val="2"/>
        <charset val="204"/>
        <scheme val="minor"/>
      </rPr>
      <t>фасада должны попадать в пределы значений для отдельного артикула механизма. Чем ближе ваши значения к средним значениям веса и высоты, тем проще будет осуществляться регулировка механизма. При значениях веса близких к границе диапазона работы модели механизма, выбирайте модель рассчитанную на больший вес.</t>
    </r>
  </si>
  <si>
    <t>4,5 - 8,9</t>
  </si>
  <si>
    <t>8,7 - 14,4</t>
  </si>
  <si>
    <t>530 - 589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</si>
  <si>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01AL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</si>
  <si>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01AM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</si>
  <si>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02AL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</si>
  <si>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02AM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</si>
  <si>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03AL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</si>
  <si>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03AM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</si>
  <si>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t>590 - 649</t>
  </si>
  <si>
    <t>4,1 - 8,1</t>
  </si>
  <si>
    <t>9,6 - 16,0</t>
  </si>
  <si>
    <t>7,8 - 13,0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</si>
  <si>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04AL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</si>
  <si>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04AM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</si>
  <si>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04AH)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</si>
  <si>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3,7 - 7,2</t>
  </si>
  <si>
    <t>7,0 - 11,6</t>
  </si>
  <si>
    <t>11,5 - 19,8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</si>
  <si>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05AL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</si>
  <si>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05AM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</si>
  <si>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05AH)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</si>
  <si>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3,2 - 6,5</t>
  </si>
  <si>
    <t>6,3 - 10,6</t>
  </si>
  <si>
    <t>10,5 - 18,1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</si>
  <si>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06AM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</si>
  <si>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06AH)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</si>
  <si>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9,5 - 16,5</t>
  </si>
  <si>
    <t>650 - 729</t>
  </si>
  <si>
    <t>730 - 799</t>
  </si>
  <si>
    <t>800 - 879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</si>
  <si>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07AM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</si>
  <si>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07AH)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</si>
  <si>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5,2 - 8,8</t>
  </si>
  <si>
    <t>8,7 - 15,1</t>
  </si>
  <si>
    <t>880 - 959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</si>
  <si>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08AH)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</si>
  <si>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8,0 - 13,9</t>
  </si>
  <si>
    <t>960 - 1040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</si>
  <si>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1040мм)</t>
    </r>
  </si>
  <si>
    <t>1. Введите общий размер двух фасадов и вес ручки:</t>
  </si>
  <si>
    <t>5,0 - 10,0</t>
  </si>
  <si>
    <t>5,8 - 9,6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</si>
  <si>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08AM)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</si>
  <si>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4,8 - 8,1</t>
  </si>
  <si>
    <t>500 - 1400</t>
  </si>
  <si>
    <t>960 - 2050</t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</si>
  <si>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</si>
  <si>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</si>
  <si>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</si>
  <si>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</si>
  <si>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</si>
  <si>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</si>
  <si>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C</t>
    </r>
    <r>
      <rPr>
        <sz val="11"/>
        <color theme="2" tint="-0.749992370372631"/>
        <rFont val="Calibri"/>
        <family val="2"/>
        <charset val="204"/>
        <scheme val="minor"/>
      </rPr>
      <t>)   extra strong</t>
    </r>
  </si>
  <si>
    <t>Пределы значений индекса, h max</t>
  </si>
  <si>
    <r>
      <rPr>
        <b/>
        <sz val="11"/>
        <color theme="2" tint="-0.749992370372631"/>
        <rFont val="Calibri"/>
        <family val="2"/>
        <charset val="204"/>
        <scheme val="minor"/>
      </rPr>
      <t>480 - 1250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</si>
  <si>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960 - 2350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</si>
  <si>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1600 - 3600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</si>
  <si>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2500 - 4500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</si>
  <si>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 и подходящей высоте фасада.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</si>
  <si>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 push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</si>
  <si>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</si>
  <si>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</si>
  <si>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SF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</si>
  <si>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</si>
  <si>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 push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</si>
  <si>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ST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</si>
  <si>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11"/>
        <color theme="2" tint="-0.749992370372631"/>
        <rFont val="Calibri"/>
        <family val="2"/>
        <charset val="204"/>
        <scheme val="minor"/>
      </rPr>
      <t>580 - 1350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</si>
  <si>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</si>
  <si>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</si>
  <si>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</si>
  <si>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C</t>
    </r>
    <r>
      <rPr>
        <sz val="11"/>
        <color theme="2" tint="-0.749992370372631"/>
        <rFont val="Calibri"/>
        <family val="2"/>
        <charset val="204"/>
        <scheme val="minor"/>
      </rPr>
      <t>)   extra strong</t>
    </r>
  </si>
  <si>
    <r>
      <rPr>
        <b/>
        <sz val="11"/>
        <color theme="2" tint="-0.749992370372631"/>
        <rFont val="Calibri"/>
        <family val="2"/>
        <charset val="204"/>
        <scheme val="minor"/>
      </rPr>
      <t>1060 - 2450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</si>
  <si>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1800 - 4000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</si>
  <si>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2600 - 5000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</si>
</sst>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36"/>
      <color theme="2" tint="-0.749992370372631"/>
      <name val="Segoe UI"/>
      <family val="2"/>
      <charset val="204"/>
    </font>
    <font>
      <sz val="11"/>
      <color theme="2" tint="-0.749992370372631"/>
      <name val="Calibr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1C34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3" fillId="5" borderId="3" xfId="2" applyFont="1" applyFill="1" applyBorder="1" applyAlignment="1" applyProtection="1">
      <alignment horizontal="center" vertical="center"/>
      <protection hidden="1"/>
    </xf>
    <xf numFmtId="0" fontId="3" fillId="5" borderId="8" xfId="2" applyFont="1" applyFill="1" applyBorder="1" applyAlignment="1" applyProtection="1">
      <alignment horizontal="center" vertical="center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3" fillId="5" borderId="8" xfId="1" applyFont="1" applyFill="1" applyBorder="1" applyProtection="1">
      <protection hidden="1"/>
    </xf>
    <xf numFmtId="0" fontId="3" fillId="5" borderId="1" xfId="1" applyFont="1" applyFill="1" applyBorder="1" applyAlignment="1" applyProtection="1">
      <alignment horizontal="center"/>
      <protection hidden="1"/>
    </xf>
    <xf numFmtId="0" fontId="3" fillId="5" borderId="11" xfId="1" applyFont="1" applyFill="1" applyBorder="1" applyAlignment="1" applyProtection="1">
      <alignment horizontal="center"/>
      <protection hidden="1"/>
    </xf>
    <xf numFmtId="0" fontId="3" fillId="5" borderId="18" xfId="2" applyFont="1" applyFill="1" applyBorder="1" applyAlignment="1" applyProtection="1">
      <alignment horizontal="center" vertical="center"/>
      <protection hidden="1"/>
    </xf>
    <xf numFmtId="0" fontId="3" fillId="5" borderId="2" xfId="2" applyFont="1" applyFill="1" applyBorder="1" applyAlignment="1" applyProtection="1">
      <alignment horizontal="center" vertical="center"/>
      <protection hidden="1"/>
    </xf>
    <xf numFmtId="0" fontId="3" fillId="5" borderId="19" xfId="2" applyFont="1" applyFill="1" applyBorder="1" applyAlignment="1" applyProtection="1">
      <alignment horizontal="center" vertical="center"/>
      <protection hidden="1"/>
    </xf>
    <xf numFmtId="0" fontId="3" fillId="0" borderId="10" xfId="1" applyFont="1" applyFill="1" applyBorder="1" applyAlignment="1" applyProtection="1">
      <alignment horizontal="center" vertical="center"/>
      <protection locked="0" hidden="1"/>
    </xf>
    <xf numFmtId="0" fontId="3" fillId="0" borderId="11" xfId="1" applyFont="1" applyFill="1" applyBorder="1" applyAlignment="1" applyProtection="1">
      <alignment horizontal="center" vertical="center"/>
      <protection locked="0" hidden="1"/>
    </xf>
    <xf numFmtId="0" fontId="3" fillId="0" borderId="12" xfId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4" fillId="5" borderId="1" xfId="1" applyFont="1" applyFill="1" applyBorder="1" applyAlignment="1" applyProtection="1">
      <alignment horizontal="center"/>
      <protection hidden="1"/>
    </xf>
    <xf numFmtId="2" fontId="3" fillId="5" borderId="11" xfId="0" applyNumberFormat="1" applyFont="1" applyFill="1" applyBorder="1" applyAlignment="1" applyProtection="1">
      <alignment horizontal="center" vertical="center"/>
      <protection hidden="1"/>
    </xf>
    <xf numFmtId="0" fontId="3" fillId="5" borderId="8" xfId="1" applyFont="1" applyFill="1" applyBorder="1" applyAlignment="1" applyProtection="1">
      <alignment horizontal="left" vertical="center"/>
      <protection hidden="1"/>
    </xf>
    <xf numFmtId="0" fontId="3" fillId="5" borderId="10" xfId="1" applyFont="1" applyFill="1" applyBorder="1" applyAlignment="1" applyProtection="1">
      <alignment horizontal="left" vertical="center"/>
      <protection hidden="1"/>
    </xf>
    <xf numFmtId="0" fontId="0" fillId="0" borderId="1" xfId="0" applyBorder="1" applyProtection="1">
      <protection locked="0"/>
    </xf>
    <xf numFmtId="0" fontId="4" fillId="5" borderId="3" xfId="2" applyFont="1" applyFill="1" applyBorder="1" applyAlignment="1" applyProtection="1">
      <alignment horizontal="center" vertical="center"/>
      <protection hidden="1"/>
    </xf>
    <xf numFmtId="2" fontId="4" fillId="5" borderId="11" xfId="0" applyNumberFormat="1" applyFont="1" applyFill="1" applyBorder="1" applyAlignment="1" applyProtection="1">
      <alignment horizontal="center" vertical="center"/>
      <protection hidden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0" fontId="3" fillId="5" borderId="13" xfId="1" applyFont="1" applyFill="1" applyBorder="1" applyAlignment="1" applyProtection="1">
      <alignment horizontal="left" vertical="center"/>
      <protection hidden="1"/>
    </xf>
    <xf numFmtId="0" fontId="4" fillId="5" borderId="1" xfId="1" applyFont="1" applyFill="1" applyBorder="1" applyAlignment="1" applyProtection="1">
      <alignment horizontal="center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4" fillId="5" borderId="1" xfId="1" applyFont="1" applyFill="1" applyBorder="1" applyAlignment="1" applyProtection="1">
      <alignment horizontal="center"/>
      <protection hidden="1"/>
    </xf>
    <xf numFmtId="0" fontId="4" fillId="5" borderId="9" xfId="1" applyFont="1" applyFill="1" applyBorder="1" applyAlignment="1" applyProtection="1">
      <alignment horizontal="center"/>
      <protection hidden="1"/>
    </xf>
    <xf numFmtId="0" fontId="4" fillId="5" borderId="11" xfId="1" applyFont="1" applyFill="1" applyBorder="1" applyAlignment="1" applyProtection="1">
      <alignment horizontal="center"/>
      <protection hidden="1"/>
    </xf>
    <xf numFmtId="0" fontId="4" fillId="5" borderId="12" xfId="1" applyFont="1" applyFill="1" applyBorder="1" applyAlignment="1" applyProtection="1">
      <alignment horizontal="center"/>
      <protection hidden="1"/>
    </xf>
    <xf numFmtId="0" fontId="8" fillId="0" borderId="26" xfId="3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6" fillId="4" borderId="21" xfId="1" applyFont="1" applyFill="1" applyBorder="1" applyAlignment="1" applyProtection="1">
      <alignment horizontal="center" vertical="center"/>
      <protection hidden="1"/>
    </xf>
    <xf numFmtId="0" fontId="6" fillId="4" borderId="22" xfId="1" applyFont="1" applyFill="1" applyBorder="1" applyAlignment="1" applyProtection="1">
      <alignment horizontal="center" vertical="center"/>
      <protection hidden="1"/>
    </xf>
    <xf numFmtId="0" fontId="6" fillId="4" borderId="23" xfId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/>
      <protection hidden="1"/>
    </xf>
    <xf numFmtId="0" fontId="5" fillId="4" borderId="6" xfId="1" applyFont="1" applyFill="1" applyBorder="1" applyAlignment="1" applyProtection="1">
      <alignment horizontal="center" vertical="center"/>
      <protection hidden="1"/>
    </xf>
    <xf numFmtId="0" fontId="5" fillId="4" borderId="7" xfId="1" applyFont="1" applyFill="1" applyBorder="1" applyAlignment="1" applyProtection="1">
      <alignment horizontal="center" vertical="center"/>
      <protection hidden="1"/>
    </xf>
    <xf numFmtId="0" fontId="1" fillId="4" borderId="13" xfId="1" applyFill="1" applyBorder="1" applyAlignment="1" applyProtection="1">
      <alignment horizontal="center"/>
      <protection hidden="1"/>
    </xf>
    <xf numFmtId="0" fontId="1" fillId="4" borderId="15" xfId="1" applyFill="1" applyBorder="1" applyAlignment="1" applyProtection="1">
      <alignment horizontal="center"/>
      <protection hidden="1"/>
    </xf>
    <xf numFmtId="0" fontId="4" fillId="5" borderId="4" xfId="2" applyFont="1" applyFill="1" applyBorder="1" applyAlignment="1" applyProtection="1">
      <alignment horizontal="center" vertical="center"/>
      <protection hidden="1"/>
    </xf>
    <xf numFmtId="0" fontId="4" fillId="5" borderId="14" xfId="2" applyFont="1" applyFill="1" applyBorder="1" applyAlignment="1" applyProtection="1">
      <alignment horizontal="center" vertical="center"/>
      <protection hidden="1"/>
    </xf>
    <xf numFmtId="1" fontId="4" fillId="5" borderId="16" xfId="0" applyNumberFormat="1" applyFont="1" applyFill="1" applyBorder="1" applyAlignment="1" applyProtection="1">
      <alignment horizontal="center" vertical="center"/>
      <protection hidden="1"/>
    </xf>
    <xf numFmtId="1" fontId="4" fillId="5" borderId="17" xfId="0" applyNumberFormat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6" xfId="1" applyFont="1" applyFill="1" applyBorder="1" applyAlignment="1" applyProtection="1">
      <alignment horizontal="center" vertical="center" wrapText="1"/>
      <protection hidden="1"/>
    </xf>
    <xf numFmtId="0" fontId="5" fillId="4" borderId="7" xfId="1" applyFont="1" applyFill="1" applyBorder="1" applyAlignment="1" applyProtection="1">
      <alignment horizontal="center" vertical="center" wrapText="1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3" fillId="5" borderId="9" xfId="2" applyFont="1" applyFill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left" vertical="center"/>
      <protection hidden="1"/>
    </xf>
    <xf numFmtId="0" fontId="9" fillId="0" borderId="27" xfId="0" applyFont="1" applyBorder="1" applyAlignment="1" applyProtection="1">
      <alignment horizontal="left" vertical="center"/>
      <protection hidden="1"/>
    </xf>
    <xf numFmtId="0" fontId="9" fillId="0" borderId="24" xfId="0" applyFont="1" applyBorder="1" applyAlignment="1" applyProtection="1">
      <alignment horizontal="left" vertical="center"/>
      <protection hidden="1"/>
    </xf>
    <xf numFmtId="0" fontId="9" fillId="0" borderId="28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0" borderId="25" xfId="0" applyFont="1" applyBorder="1" applyAlignment="1" applyProtection="1">
      <alignment horizontal="left" vertical="center"/>
      <protection hidden="1"/>
    </xf>
    <xf numFmtId="0" fontId="9" fillId="0" borderId="29" xfId="0" applyFont="1" applyBorder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9" fillId="0" borderId="30" xfId="0" applyFont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/>
    </xf>
    <xf numFmtId="0" fontId="5" fillId="4" borderId="31" xfId="1" applyFont="1" applyFill="1" applyBorder="1" applyAlignment="1" applyProtection="1">
      <alignment horizontal="center" vertical="center"/>
      <protection hidden="1"/>
    </xf>
    <xf numFmtId="0" fontId="5" fillId="4" borderId="32" xfId="1" applyFont="1" applyFill="1" applyBorder="1" applyAlignment="1" applyProtection="1">
      <alignment horizontal="center" vertical="center"/>
      <protection hidden="1"/>
    </xf>
    <xf numFmtId="0" fontId="5" fillId="4" borderId="33" xfId="1" applyFont="1" applyFill="1" applyBorder="1" applyAlignment="1" applyProtection="1">
      <alignment horizontal="center" vertical="center"/>
      <protection hidden="1"/>
    </xf>
    <xf numFmtId="0" fontId="7" fillId="5" borderId="0" xfId="2" applyFont="1" applyFill="1" applyBorder="1" applyAlignment="1" applyProtection="1">
      <alignment horizontal="center" vertical="center"/>
      <protection hidden="1"/>
    </xf>
    <xf numFmtId="0" fontId="7" fillId="5" borderId="20" xfId="2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0" fontId="4" fillId="5" borderId="9" xfId="2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</cellXfs>
  <cellStyles count="4">
    <cellStyle name="Гиперссылка" xfId="3" builtinId="8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10" dropStyle="combo" dx="31" fmlaLink="$J$1" fmlaRange="$G$8:$G$14" sel="4" val="0"/>
</file>

<file path=xl/ctrlProps/ctrlProp2.xml><?xml version="1.0" encoding="utf-8"?>
<formControlPr xmlns="http://schemas.microsoft.com/office/spreadsheetml/2009/9/main" objectType="Drop" dropLines="10" dropStyle="combo" dx="31" fmlaLink="$J$24" fmlaRange="$G$31:$G$37" sel="4" val="0"/>
</file>

<file path=xl/ctrlProps/ctrlProp3.xml><?xml version="1.0" encoding="utf-8"?>
<formControlPr xmlns="http://schemas.microsoft.com/office/spreadsheetml/2009/9/main" objectType="Drop" dropLines="10" dropStyle="combo" dx="31" fmlaLink="$J$1" fmlaRange="$G$8:$G$14" sel="3" val="0"/>
</file>

<file path=xl/ctrlProps/ctrlProp4.xml><?xml version="1.0" encoding="utf-8"?>
<formControlPr xmlns="http://schemas.microsoft.com/office/spreadsheetml/2009/9/main" objectType="Drop" dropLines="10" dropStyle="combo" dx="31" fmlaLink="$J$1" fmlaRange="$G$8:$G$14" sel="2" val="0"/>
</file>

<file path=xl/ctrlProps/ctrlProp5.xml><?xml version="1.0" encoding="utf-8"?>
<formControlPr xmlns="http://schemas.microsoft.com/office/spreadsheetml/2009/9/main" objectType="Drop" dropLines="10" dropStyle="combo" dx="31" fmlaLink="$J$1" fmlaRange="$G$8:$G$14" val="0"/>
</file>

<file path=xl/ctrlProps/ctrlProp6.xml><?xml version="1.0" encoding="utf-8"?>
<formControlPr xmlns="http://schemas.microsoft.com/office/spreadsheetml/2009/9/main" objectType="Drop" dropLines="10" dropStyle="combo" dx="31" fmlaLink="$J$23" fmlaRange="$G$30:$G$36" sel="4" val="0"/>
</file>

<file path=xl/ctrlProps/ctrlProp7.xml><?xml version="1.0" encoding="utf-8"?>
<formControlPr xmlns="http://schemas.microsoft.com/office/spreadsheetml/2009/9/main" objectType="Drop" dropLines="10" dropStyle="combo" dx="31" fmlaLink="$J$1" fmlaRange="$G$8:$G$1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95250</xdr:colOff>
          <xdr:row>11</xdr:row>
          <xdr:rowOff>57150</xdr:rowOff>
        </xdr:from>
        <xdr:to>
          <xdr:col>1</xdr:col>
          <xdr:colOff>2105025</xdr:colOff>
          <xdr:row>12</xdr:row>
          <xdr:rowOff>314325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1326777</xdr:colOff>
      <xdr:row>0</xdr:row>
      <xdr:rowOff>81057</xdr:rowOff>
    </xdr:from>
    <xdr:to>
      <xdr:col>4</xdr:col>
      <xdr:colOff>1504576</xdr:colOff>
      <xdr:row>6</xdr:row>
      <xdr:rowOff>117073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227" y="81057"/>
          <a:ext cx="2882899" cy="1928316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133350</xdr:rowOff>
        </xdr:from>
        <xdr:to>
          <xdr:col>1</xdr:col>
          <xdr:colOff>1362075</xdr:colOff>
          <xdr:row>2</xdr:row>
          <xdr:rowOff>9525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xmlns="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290151</xdr:colOff>
      <xdr:row>3</xdr:row>
      <xdr:rowOff>114117</xdr:rowOff>
    </xdr:from>
    <xdr:ext cx="3656900" cy="433452"/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290151" y="1257117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2</xdr:col>
      <xdr:colOff>1326777</xdr:colOff>
      <xdr:row>23</xdr:row>
      <xdr:rowOff>81057</xdr:rowOff>
    </xdr:from>
    <xdr:ext cx="2889622" cy="1933545"/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601" y="81057"/>
          <a:ext cx="2889622" cy="1933545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23</xdr:row>
          <xdr:rowOff>133350</xdr:rowOff>
        </xdr:from>
        <xdr:to>
          <xdr:col>1</xdr:col>
          <xdr:colOff>1362075</xdr:colOff>
          <xdr:row>25</xdr:row>
          <xdr:rowOff>9525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xmlns="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290151</xdr:colOff>
      <xdr:row>26</xdr:row>
      <xdr:rowOff>114117</xdr:rowOff>
    </xdr:from>
    <xdr:ext cx="3656900" cy="433452"/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90151" y="1257117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142875</xdr:colOff>
          <xdr:row>34</xdr:row>
          <xdr:rowOff>47625</xdr:rowOff>
        </xdr:from>
        <xdr:to>
          <xdr:col>1</xdr:col>
          <xdr:colOff>2152650</xdr:colOff>
          <xdr:row>35</xdr:row>
          <xdr:rowOff>314325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xmlns="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66675</xdr:colOff>
          <xdr:row>11</xdr:row>
          <xdr:rowOff>57150</xdr:rowOff>
        </xdr:from>
        <xdr:to>
          <xdr:col>1</xdr:col>
          <xdr:colOff>2076450</xdr:colOff>
          <xdr:row>12</xdr:row>
          <xdr:rowOff>314325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1326777</xdr:colOff>
      <xdr:row>0</xdr:row>
      <xdr:rowOff>81057</xdr:rowOff>
    </xdr:from>
    <xdr:to>
      <xdr:col>4</xdr:col>
      <xdr:colOff>1504576</xdr:colOff>
      <xdr:row>6</xdr:row>
      <xdr:rowOff>117073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071" y="81057"/>
          <a:ext cx="2755152" cy="191860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133350</xdr:rowOff>
        </xdr:from>
        <xdr:to>
          <xdr:col>1</xdr:col>
          <xdr:colOff>1362075</xdr:colOff>
          <xdr:row>2</xdr:row>
          <xdr:rowOff>9525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11524</xdr:colOff>
      <xdr:row>3</xdr:row>
      <xdr:rowOff>114117</xdr:rowOff>
    </xdr:from>
    <xdr:ext cx="3586623" cy="433452"/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325289" y="1257117"/>
          <a:ext cx="3586623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 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5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1214717</xdr:colOff>
      <xdr:row>0</xdr:row>
      <xdr:rowOff>83362</xdr:rowOff>
    </xdr:from>
    <xdr:ext cx="2889623" cy="1928934"/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011" y="83362"/>
          <a:ext cx="2889623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47625</xdr:colOff>
          <xdr:row>11</xdr:row>
          <xdr:rowOff>66675</xdr:rowOff>
        </xdr:from>
        <xdr:to>
          <xdr:col>1</xdr:col>
          <xdr:colOff>2066925</xdr:colOff>
          <xdr:row>12</xdr:row>
          <xdr:rowOff>314325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133350</xdr:rowOff>
        </xdr:from>
        <xdr:to>
          <xdr:col>1</xdr:col>
          <xdr:colOff>1362075</xdr:colOff>
          <xdr:row>2</xdr:row>
          <xdr:rowOff>9525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xmlns="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101545</xdr:colOff>
      <xdr:row>3</xdr:row>
      <xdr:rowOff>114492</xdr:rowOff>
    </xdr:from>
    <xdr:ext cx="3586623" cy="433452"/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/>
      </xdr:nvSpPr>
      <xdr:spPr>
        <a:xfrm>
          <a:off x="101545" y="1257492"/>
          <a:ext cx="3586623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 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h=250-700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1592793</xdr:colOff>
      <xdr:row>0</xdr:row>
      <xdr:rowOff>83362</xdr:rowOff>
    </xdr:from>
    <xdr:ext cx="2678852" cy="1928934"/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617" y="83362"/>
          <a:ext cx="2678852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47625</xdr:colOff>
          <xdr:row>11</xdr:row>
          <xdr:rowOff>66675</xdr:rowOff>
        </xdr:from>
        <xdr:to>
          <xdr:col>1</xdr:col>
          <xdr:colOff>2066925</xdr:colOff>
          <xdr:row>12</xdr:row>
          <xdr:rowOff>314325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123825</xdr:rowOff>
        </xdr:from>
        <xdr:to>
          <xdr:col>1</xdr:col>
          <xdr:colOff>1362075</xdr:colOff>
          <xdr:row>2</xdr:row>
          <xdr:rowOff>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xmlns="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56725</xdr:colOff>
      <xdr:row>3</xdr:row>
      <xdr:rowOff>99550</xdr:rowOff>
    </xdr:from>
    <xdr:ext cx="3586623" cy="433452"/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370490" y="1242550"/>
          <a:ext cx="3586623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 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0</xdr:col>
      <xdr:colOff>231588</xdr:colOff>
      <xdr:row>4</xdr:row>
      <xdr:rowOff>147358</xdr:rowOff>
    </xdr:from>
    <xdr:ext cx="3914588" cy="336246"/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/>
      </xdr:nvSpPr>
      <xdr:spPr>
        <a:xfrm>
          <a:off x="231588" y="1671358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xdr:oneCellAnchor>
    <xdr:from>
      <xdr:col>2</xdr:col>
      <xdr:colOff>1600250</xdr:colOff>
      <xdr:row>22</xdr:row>
      <xdr:rowOff>83362</xdr:rowOff>
    </xdr:from>
    <xdr:ext cx="2678852" cy="1928934"/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074" y="6358656"/>
          <a:ext cx="2678852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123825</xdr:rowOff>
        </xdr:from>
        <xdr:to>
          <xdr:col>1</xdr:col>
          <xdr:colOff>1362075</xdr:colOff>
          <xdr:row>24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xmlns="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21586</xdr:colOff>
      <xdr:row>25</xdr:row>
      <xdr:rowOff>99550</xdr:rowOff>
    </xdr:from>
    <xdr:ext cx="3656900" cy="433452"/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/>
      </xdr:nvSpPr>
      <xdr:spPr>
        <a:xfrm>
          <a:off x="335351" y="7517844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0</xdr:col>
      <xdr:colOff>231588</xdr:colOff>
      <xdr:row>26</xdr:row>
      <xdr:rowOff>147358</xdr:rowOff>
    </xdr:from>
    <xdr:ext cx="3914588" cy="336246"/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/>
      </xdr:nvSpPr>
      <xdr:spPr>
        <a:xfrm>
          <a:off x="231588" y="1671358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47625</xdr:colOff>
          <xdr:row>33</xdr:row>
          <xdr:rowOff>66675</xdr:rowOff>
        </xdr:from>
        <xdr:to>
          <xdr:col>1</xdr:col>
          <xdr:colOff>2066925</xdr:colOff>
          <xdr:row>34</xdr:row>
          <xdr:rowOff>314325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xmlns="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66675</xdr:colOff>
          <xdr:row>11</xdr:row>
          <xdr:rowOff>57150</xdr:rowOff>
        </xdr:from>
        <xdr:to>
          <xdr:col>1</xdr:col>
          <xdr:colOff>2076450</xdr:colOff>
          <xdr:row>12</xdr:row>
          <xdr:rowOff>314325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xmlns="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1305593</xdr:colOff>
      <xdr:row>0</xdr:row>
      <xdr:rowOff>91000</xdr:rowOff>
    </xdr:from>
    <xdr:to>
      <xdr:col>4</xdr:col>
      <xdr:colOff>1490383</xdr:colOff>
      <xdr:row>6</xdr:row>
      <xdr:rowOff>112059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5" r="26104" b="21570"/>
        <a:stretch/>
      </xdr:blipFill>
      <xdr:spPr>
        <a:xfrm>
          <a:off x="3770887" y="91000"/>
          <a:ext cx="2762143" cy="1903647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133350</xdr:rowOff>
        </xdr:from>
        <xdr:to>
          <xdr:col>1</xdr:col>
          <xdr:colOff>1362075</xdr:colOff>
          <xdr:row>2</xdr:row>
          <xdr:rowOff>9525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xmlns="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155314</xdr:colOff>
      <xdr:row>3</xdr:row>
      <xdr:rowOff>114117</xdr:rowOff>
    </xdr:from>
    <xdr:ext cx="3724867" cy="433452"/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155314" y="1257117"/>
          <a:ext cx="3724867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 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h=480-1040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2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4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printerSettings" Target="../printerSettings/printerSettings5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5.bin"/><Relationship Id="rId5" Type="http://schemas.openxmlformats.org/officeDocument/2006/relationships/vmlDrawing" Target="../drawings/vmlDrawing4.vml"/><Relationship Id="rId10" Type="http://schemas.openxmlformats.org/officeDocument/2006/relationships/ctrlProp" Target="../ctrlProps/ctrlProp6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7.bin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tabSelected="1" zoomScale="85" zoomScaleNormal="85" workbookViewId="0">
      <selection activeCell="B11" sqref="B11:E11"/>
    </sheetView>
  </sheetViews>
  <sheetFormatPr defaultRowHeight="15" x14ac:dyDescent="0.25"/>
  <cols>
    <col min="1" max="1" width="4.42578125" customWidth="1"/>
    <col min="2" max="2" width="32.5703125" customWidth="1"/>
    <col min="3" max="3" width="30.5703125" customWidth="1"/>
    <col min="4" max="4" width="8.140625" customWidth="1"/>
    <col min="5" max="5" width="23.5703125" customWidth="1"/>
    <col min="6" max="6" width="17.5703125" customWidth="1"/>
    <col min="7" max="7" width="0.140625" hidden="1" customWidth="1"/>
    <col min="8" max="8" width="12" hidden="1" customWidth="1"/>
    <col min="9" max="9" width="0.140625" hidden="1" customWidth="1"/>
    <col min="10" max="10" width="0.42578125" hidden="1" customWidth="1"/>
    <col min="11" max="11" width="15.85546875" hidden="1" customWidth="1"/>
    <col min="12" max="12" width="8.7109375" hidden="1" customWidth="1"/>
    <col min="13" max="14" width="8.7109375" customWidth="1"/>
  </cols>
  <sheetData>
    <row r="1" spans="1:10" ht="30" customHeight="1" x14ac:dyDescent="0.25">
      <c r="A1" s="55" t="s">
        <v>115</v>
      </c>
      <c r="B1" s="56"/>
      <c r="C1" s="56"/>
      <c r="D1" s="56"/>
      <c r="E1" s="57"/>
      <c r="H1" s="64" t="s">
        <v>28</v>
      </c>
      <c r="I1" s="64"/>
      <c r="J1" s="15">
        <v>4</v>
      </c>
    </row>
    <row r="2" spans="1:10" ht="30" customHeight="1" x14ac:dyDescent="0.25">
      <c r="A2" s="58"/>
      <c r="B2" s="59"/>
      <c r="C2" s="59"/>
      <c r="D2" s="59"/>
      <c r="E2" s="60"/>
    </row>
    <row r="3" spans="1:10" ht="30" customHeight="1" x14ac:dyDescent="0.25">
      <c r="A3" s="58"/>
      <c r="B3" s="59"/>
      <c r="C3" s="59"/>
      <c r="D3" s="59"/>
      <c r="E3" s="60"/>
    </row>
    <row r="4" spans="1:10" ht="30" customHeight="1" x14ac:dyDescent="0.25">
      <c r="A4" s="58"/>
      <c r="B4" s="59"/>
      <c r="C4" s="59"/>
      <c r="D4" s="59"/>
      <c r="E4" s="60"/>
    </row>
    <row r="5" spans="1:10" ht="14.45" customHeight="1" x14ac:dyDescent="0.25">
      <c r="A5" s="58"/>
      <c r="B5" s="59"/>
      <c r="C5" s="59"/>
      <c r="D5" s="59"/>
      <c r="E5" s="60"/>
    </row>
    <row r="6" spans="1:10" ht="14.45" customHeight="1" x14ac:dyDescent="0.25">
      <c r="A6" s="58"/>
      <c r="B6" s="59"/>
      <c r="C6" s="59"/>
      <c r="D6" s="59"/>
      <c r="E6" s="60"/>
    </row>
    <row r="7" spans="1:10" ht="15" customHeight="1" thickBot="1" x14ac:dyDescent="0.3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25">
      <c r="A8" s="39">
        <v>1</v>
      </c>
      <c r="B8" s="65" t="s">
        <v>10</v>
      </c>
      <c r="C8" s="66"/>
      <c r="D8" s="66"/>
      <c r="E8" s="67"/>
      <c r="G8" s="1" t="s">
        <v>1</v>
      </c>
      <c r="H8" s="14">
        <v>10.9</v>
      </c>
      <c r="I8" s="14">
        <f>B10*C10/1000000*H8+E10/1000</f>
        <v>2.4390000000000001</v>
      </c>
      <c r="J8" s="15" t="s">
        <v>26</v>
      </c>
    </row>
    <row r="9" spans="1:10" x14ac:dyDescent="0.25">
      <c r="A9" s="39"/>
      <c r="B9" s="8" t="s">
        <v>17</v>
      </c>
      <c r="C9" s="9" t="s">
        <v>18</v>
      </c>
      <c r="D9" s="68" t="s">
        <v>9</v>
      </c>
      <c r="E9" s="10" t="s">
        <v>19</v>
      </c>
      <c r="G9" s="1" t="s">
        <v>2</v>
      </c>
      <c r="H9" s="14">
        <v>12.2</v>
      </c>
      <c r="I9" s="14">
        <f>B10*C10/1000000*H9+E10/1000</f>
        <v>2.7119999999999997</v>
      </c>
      <c r="J9" s="14">
        <f>IF(J1=2,I9,J10)</f>
        <v>3.1949999999999998</v>
      </c>
    </row>
    <row r="10" spans="1:10" ht="30" customHeight="1" thickBot="1" x14ac:dyDescent="0.3">
      <c r="A10" s="40"/>
      <c r="B10" s="11">
        <v>350</v>
      </c>
      <c r="C10" s="12">
        <v>600</v>
      </c>
      <c r="D10" s="69"/>
      <c r="E10" s="13">
        <v>150</v>
      </c>
      <c r="G10" s="1" t="s">
        <v>3</v>
      </c>
      <c r="H10" s="14">
        <v>12.1</v>
      </c>
      <c r="I10" s="14">
        <f>B10*C10/1000000*H10+E10/1000</f>
        <v>2.6909999999999998</v>
      </c>
      <c r="J10" s="14">
        <f>IF(J1=3,I10,J11)</f>
        <v>3.1949999999999998</v>
      </c>
    </row>
    <row r="11" spans="1:10" ht="30" customHeight="1" x14ac:dyDescent="0.25">
      <c r="A11" s="38">
        <v>2</v>
      </c>
      <c r="B11" s="41" t="s">
        <v>20</v>
      </c>
      <c r="C11" s="42"/>
      <c r="D11" s="42"/>
      <c r="E11" s="43"/>
      <c r="G11" s="1" t="s">
        <v>27</v>
      </c>
      <c r="H11" s="14">
        <v>14.5</v>
      </c>
      <c r="I11" s="14">
        <f>B10*C10/1000000*H11+E10/1000</f>
        <v>3.1949999999999998</v>
      </c>
      <c r="J11" s="14">
        <f>IF(J1=4,I11,J12)</f>
        <v>3.1949999999999998</v>
      </c>
    </row>
    <row r="12" spans="1:10" x14ac:dyDescent="0.25">
      <c r="A12" s="39"/>
      <c r="B12" s="44"/>
      <c r="C12" s="2" t="s">
        <v>8</v>
      </c>
      <c r="D12" s="46" t="s">
        <v>7</v>
      </c>
      <c r="E12" s="47"/>
      <c r="G12" s="1" t="s">
        <v>4</v>
      </c>
      <c r="H12" s="14">
        <v>11</v>
      </c>
      <c r="I12" s="14">
        <f>B10*C10/1000000*H12+E10/1000</f>
        <v>2.46</v>
      </c>
      <c r="J12" s="14">
        <f>IF(J1=5,I12,J13)</f>
        <v>0</v>
      </c>
    </row>
    <row r="13" spans="1:10" ht="30" customHeight="1" thickBot="1" x14ac:dyDescent="0.3">
      <c r="A13" s="40"/>
      <c r="B13" s="45"/>
      <c r="C13" s="18">
        <f>IF(J1=1,I8,J9)</f>
        <v>3.1949999999999998</v>
      </c>
      <c r="D13" s="48">
        <f>C13*B10</f>
        <v>1118.25</v>
      </c>
      <c r="E13" s="49"/>
      <c r="G13" s="1" t="s">
        <v>5</v>
      </c>
      <c r="H13" s="14">
        <v>12</v>
      </c>
      <c r="I13" s="14">
        <f>B10*C10/1000000*H13+E10/1000</f>
        <v>2.67</v>
      </c>
      <c r="J13" s="14">
        <f>IF(J1=6,I13,J14)</f>
        <v>0</v>
      </c>
    </row>
    <row r="14" spans="1:10" ht="60" customHeight="1" x14ac:dyDescent="0.25">
      <c r="A14" s="38">
        <v>3</v>
      </c>
      <c r="B14" s="50" t="s">
        <v>113</v>
      </c>
      <c r="C14" s="51"/>
      <c r="D14" s="51"/>
      <c r="E14" s="52"/>
      <c r="G14" s="1" t="s">
        <v>6</v>
      </c>
      <c r="H14" s="14">
        <v>11.2</v>
      </c>
      <c r="I14" s="14">
        <f>B10*C10/1000000*H14+E10/1000</f>
        <v>2.5019999999999998</v>
      </c>
      <c r="J14" s="14">
        <f>IF(J1=7,I14,J15)</f>
        <v>0</v>
      </c>
    </row>
    <row r="15" spans="1:10" ht="15.6" customHeight="1" x14ac:dyDescent="0.25">
      <c r="A15" s="39"/>
      <c r="B15" s="3" t="s">
        <v>16</v>
      </c>
      <c r="C15" s="27" t="s">
        <v>108</v>
      </c>
      <c r="D15" s="53" t="s">
        <v>15</v>
      </c>
      <c r="E15" s="54"/>
    </row>
    <row r="16" spans="1:10" x14ac:dyDescent="0.25">
      <c r="A16" s="39"/>
      <c r="B16" s="19" t="s">
        <v>104</v>
      </c>
      <c r="C16" s="6" t="s">
        <v>109</v>
      </c>
      <c r="D16" s="28">
        <v>865</v>
      </c>
      <c r="E16" s="29"/>
    </row>
    <row r="17" spans="1:10" x14ac:dyDescent="0.25">
      <c r="A17" s="39"/>
      <c r="B17" s="19" t="s">
        <v>105</v>
      </c>
      <c r="C17" s="6" t="s">
        <v>110</v>
      </c>
      <c r="D17" s="28">
        <v>1655</v>
      </c>
      <c r="E17" s="29"/>
    </row>
    <row r="18" spans="1:10" x14ac:dyDescent="0.25">
      <c r="A18" s="39"/>
      <c r="B18" s="19" t="s">
        <v>106</v>
      </c>
      <c r="C18" s="6" t="s">
        <v>111</v>
      </c>
      <c r="D18" s="28">
        <v>2600</v>
      </c>
      <c r="E18" s="29"/>
    </row>
    <row r="19" spans="1:10" ht="15.75" thickBot="1" x14ac:dyDescent="0.3">
      <c r="A19" s="40"/>
      <c r="B19" s="20" t="s">
        <v>107</v>
      </c>
      <c r="C19" s="6" t="s">
        <v>112</v>
      </c>
      <c r="D19" s="30">
        <v>3500</v>
      </c>
      <c r="E19" s="31"/>
    </row>
    <row r="20" spans="1:10" x14ac:dyDescent="0.25">
      <c r="A20" s="32" t="s">
        <v>22</v>
      </c>
      <c r="B20" s="33"/>
      <c r="C20" s="33"/>
      <c r="D20" s="33"/>
      <c r="E20" s="34"/>
    </row>
    <row r="21" spans="1:10" ht="15.75" thickBot="1" x14ac:dyDescent="0.3">
      <c r="A21" s="35"/>
      <c r="B21" s="36"/>
      <c r="C21" s="36"/>
      <c r="D21" s="36"/>
      <c r="E21" s="37"/>
    </row>
    <row r="23" spans="1:10" ht="15.75" thickBot="1" x14ac:dyDescent="0.3"/>
    <row r="24" spans="1:10" ht="30" customHeight="1" x14ac:dyDescent="0.25">
      <c r="A24" s="55" t="s">
        <v>114</v>
      </c>
      <c r="B24" s="56"/>
      <c r="C24" s="56"/>
      <c r="D24" s="56"/>
      <c r="E24" s="57"/>
      <c r="H24" s="64" t="s">
        <v>28</v>
      </c>
      <c r="I24" s="64"/>
      <c r="J24" s="15">
        <v>4</v>
      </c>
    </row>
    <row r="25" spans="1:10" ht="30" customHeight="1" x14ac:dyDescent="0.25">
      <c r="A25" s="58"/>
      <c r="B25" s="59"/>
      <c r="C25" s="59"/>
      <c r="D25" s="59"/>
      <c r="E25" s="60"/>
    </row>
    <row r="26" spans="1:10" ht="30" customHeight="1" x14ac:dyDescent="0.25">
      <c r="A26" s="58"/>
      <c r="B26" s="59"/>
      <c r="C26" s="59"/>
      <c r="D26" s="59"/>
      <c r="E26" s="60"/>
    </row>
    <row r="27" spans="1:10" ht="30" customHeight="1" x14ac:dyDescent="0.25">
      <c r="A27" s="58"/>
      <c r="B27" s="59"/>
      <c r="C27" s="59"/>
      <c r="D27" s="59"/>
      <c r="E27" s="60"/>
    </row>
    <row r="28" spans="1:10" ht="14.45" customHeight="1" x14ac:dyDescent="0.25">
      <c r="A28" s="58"/>
      <c r="B28" s="59"/>
      <c r="C28" s="59"/>
      <c r="D28" s="59"/>
      <c r="E28" s="60"/>
    </row>
    <row r="29" spans="1:10" ht="14.45" customHeight="1" x14ac:dyDescent="0.25">
      <c r="A29" s="58"/>
      <c r="B29" s="59"/>
      <c r="C29" s="59"/>
      <c r="D29" s="59"/>
      <c r="E29" s="60"/>
    </row>
    <row r="30" spans="1:10" ht="15" customHeight="1" thickBot="1" x14ac:dyDescent="0.3">
      <c r="A30" s="61"/>
      <c r="B30" s="62"/>
      <c r="C30" s="62"/>
      <c r="D30" s="62"/>
      <c r="E30" s="63"/>
      <c r="G30" s="1" t="s">
        <v>0</v>
      </c>
      <c r="H30" s="1" t="s">
        <v>23</v>
      </c>
      <c r="I30" s="1" t="s">
        <v>24</v>
      </c>
      <c r="J30" s="1" t="s">
        <v>25</v>
      </c>
    </row>
    <row r="31" spans="1:10" ht="30" customHeight="1" x14ac:dyDescent="0.25">
      <c r="A31" s="39">
        <v>1</v>
      </c>
      <c r="B31" s="65" t="s">
        <v>10</v>
      </c>
      <c r="C31" s="66"/>
      <c r="D31" s="66"/>
      <c r="E31" s="67"/>
      <c r="G31" s="1" t="s">
        <v>1</v>
      </c>
      <c r="H31" s="14">
        <v>10.9</v>
      </c>
      <c r="I31" s="14">
        <f>B33*C33/1000000*H31+E33/1000</f>
        <v>4.0739999999999998</v>
      </c>
      <c r="J31" s="15" t="s">
        <v>26</v>
      </c>
    </row>
    <row r="32" spans="1:10" x14ac:dyDescent="0.25">
      <c r="A32" s="39"/>
      <c r="B32" s="8" t="s">
        <v>17</v>
      </c>
      <c r="C32" s="9" t="s">
        <v>18</v>
      </c>
      <c r="D32" s="68" t="s">
        <v>9</v>
      </c>
      <c r="E32" s="10" t="s">
        <v>19</v>
      </c>
      <c r="G32" s="1" t="s">
        <v>2</v>
      </c>
      <c r="H32" s="14">
        <v>12.2</v>
      </c>
      <c r="I32" s="14">
        <f>B33*C33/1000000*H32+E33/1000</f>
        <v>4.5419999999999998</v>
      </c>
      <c r="J32" s="14">
        <f>IF(J24=2,I32,J33)</f>
        <v>5.37</v>
      </c>
    </row>
    <row r="33" spans="1:10" ht="30" customHeight="1" thickBot="1" x14ac:dyDescent="0.3">
      <c r="A33" s="40"/>
      <c r="B33" s="11">
        <v>600</v>
      </c>
      <c r="C33" s="12">
        <v>600</v>
      </c>
      <c r="D33" s="69"/>
      <c r="E33" s="13">
        <v>150</v>
      </c>
      <c r="G33" s="1" t="s">
        <v>3</v>
      </c>
      <c r="H33" s="14">
        <v>12.1</v>
      </c>
      <c r="I33" s="14">
        <f>B33*C33/1000000*H33+E33/1000</f>
        <v>4.5060000000000002</v>
      </c>
      <c r="J33" s="14">
        <f>IF(J24=3,I33,J34)</f>
        <v>5.37</v>
      </c>
    </row>
    <row r="34" spans="1:10" ht="30" customHeight="1" x14ac:dyDescent="0.25">
      <c r="A34" s="38">
        <v>2</v>
      </c>
      <c r="B34" s="41" t="s">
        <v>20</v>
      </c>
      <c r="C34" s="42"/>
      <c r="D34" s="42"/>
      <c r="E34" s="43"/>
      <c r="G34" s="1" t="s">
        <v>27</v>
      </c>
      <c r="H34" s="14">
        <v>14.5</v>
      </c>
      <c r="I34" s="14">
        <f>B33*C33/1000000*H34+E33/1000</f>
        <v>5.37</v>
      </c>
      <c r="J34" s="14">
        <f>IF(J24=4,I34,J35)</f>
        <v>5.37</v>
      </c>
    </row>
    <row r="35" spans="1:10" x14ac:dyDescent="0.25">
      <c r="A35" s="39"/>
      <c r="B35" s="44"/>
      <c r="C35" s="2" t="s">
        <v>8</v>
      </c>
      <c r="D35" s="46" t="s">
        <v>7</v>
      </c>
      <c r="E35" s="47"/>
      <c r="G35" s="1" t="s">
        <v>4</v>
      </c>
      <c r="H35" s="14">
        <v>11</v>
      </c>
      <c r="I35" s="14">
        <f>B33*C33/1000000*H35+E33/1000</f>
        <v>4.1100000000000003</v>
      </c>
      <c r="J35" s="14">
        <f>IF(J24=5,I35,J36)</f>
        <v>0</v>
      </c>
    </row>
    <row r="36" spans="1:10" ht="30" customHeight="1" thickBot="1" x14ac:dyDescent="0.3">
      <c r="A36" s="40"/>
      <c r="B36" s="45"/>
      <c r="C36" s="18">
        <f>IF(J24=1,I31,J32)</f>
        <v>5.37</v>
      </c>
      <c r="D36" s="48">
        <f>C36*B33</f>
        <v>3222</v>
      </c>
      <c r="E36" s="49"/>
      <c r="G36" s="1" t="s">
        <v>5</v>
      </c>
      <c r="H36" s="14">
        <v>12</v>
      </c>
      <c r="I36" s="14">
        <f>B33*C33/1000000*H36+E33/1000</f>
        <v>4.4700000000000006</v>
      </c>
      <c r="J36" s="14">
        <f>IF(J24=6,I36,J37)</f>
        <v>0</v>
      </c>
    </row>
    <row r="37" spans="1:10" ht="60" customHeight="1" x14ac:dyDescent="0.25">
      <c r="A37" s="38">
        <v>3</v>
      </c>
      <c r="B37" s="50" t="s">
        <v>113</v>
      </c>
      <c r="C37" s="51"/>
      <c r="D37" s="51"/>
      <c r="E37" s="52"/>
      <c r="G37" s="1" t="s">
        <v>6</v>
      </c>
      <c r="H37" s="14">
        <v>11.2</v>
      </c>
      <c r="I37" s="14">
        <f>B33*C33/1000000*H37+E33/1000</f>
        <v>4.1820000000000004</v>
      </c>
      <c r="J37" s="14">
        <f>IF(J24=7,I37,J38)</f>
        <v>0</v>
      </c>
    </row>
    <row r="38" spans="1:10" ht="15.6" customHeight="1" x14ac:dyDescent="0.25">
      <c r="A38" s="39"/>
      <c r="B38" s="3" t="s">
        <v>16</v>
      </c>
      <c r="C38" s="27" t="s">
        <v>108</v>
      </c>
      <c r="D38" s="53" t="s">
        <v>15</v>
      </c>
      <c r="E38" s="54"/>
    </row>
    <row r="39" spans="1:10" x14ac:dyDescent="0.25">
      <c r="A39" s="39"/>
      <c r="B39" s="19" t="s">
        <v>122</v>
      </c>
      <c r="C39" s="6" t="s">
        <v>121</v>
      </c>
      <c r="D39" s="28">
        <v>965</v>
      </c>
      <c r="E39" s="29"/>
    </row>
    <row r="40" spans="1:10" x14ac:dyDescent="0.25">
      <c r="A40" s="39"/>
      <c r="B40" s="19" t="s">
        <v>123</v>
      </c>
      <c r="C40" s="6" t="s">
        <v>126</v>
      </c>
      <c r="D40" s="28">
        <v>1755</v>
      </c>
      <c r="E40" s="29"/>
    </row>
    <row r="41" spans="1:10" x14ac:dyDescent="0.25">
      <c r="A41" s="39"/>
      <c r="B41" s="19" t="s">
        <v>124</v>
      </c>
      <c r="C41" s="6" t="s">
        <v>127</v>
      </c>
      <c r="D41" s="28">
        <v>2900</v>
      </c>
      <c r="E41" s="29"/>
    </row>
    <row r="42" spans="1:10" ht="15.75" thickBot="1" x14ac:dyDescent="0.3">
      <c r="A42" s="40"/>
      <c r="B42" s="20" t="s">
        <v>125</v>
      </c>
      <c r="C42" s="6" t="s">
        <v>128</v>
      </c>
      <c r="D42" s="30">
        <v>3800</v>
      </c>
      <c r="E42" s="31"/>
    </row>
    <row r="43" spans="1:10" x14ac:dyDescent="0.25">
      <c r="A43" s="32" t="s">
        <v>22</v>
      </c>
      <c r="B43" s="33"/>
      <c r="C43" s="33"/>
      <c r="D43" s="33"/>
      <c r="E43" s="34"/>
    </row>
    <row r="44" spans="1:10" ht="15.75" thickBot="1" x14ac:dyDescent="0.3">
      <c r="A44" s="35"/>
      <c r="B44" s="36"/>
      <c r="C44" s="36"/>
      <c r="D44" s="36"/>
      <c r="E44" s="37"/>
    </row>
  </sheetData>
  <sheetProtection algorithmName="SHA-512" hashValue="mruEiE9PXuiGmNTbVGQfQIIi808vn4tUvp9scOjUfK3YcK2l0e88BwkL5Bkd8vrkvAKIL3Ro2Ot9Y12xmxQmqQ==" saltValue="vJgo8X0226C0NTjCBA3Mtw==" spinCount="100000" sheet="1" objects="1" scenarios="1"/>
  <mergeCells count="36">
    <mergeCell ref="A11:A13"/>
    <mergeCell ref="B11:E11"/>
    <mergeCell ref="B12:B13"/>
    <mergeCell ref="D12:E12"/>
    <mergeCell ref="D13:E13"/>
    <mergeCell ref="A1:E7"/>
    <mergeCell ref="H1:I1"/>
    <mergeCell ref="A8:A10"/>
    <mergeCell ref="B8:E8"/>
    <mergeCell ref="D9:D10"/>
    <mergeCell ref="A20:E21"/>
    <mergeCell ref="D18:E18"/>
    <mergeCell ref="A24:E30"/>
    <mergeCell ref="H24:I24"/>
    <mergeCell ref="A31:A33"/>
    <mergeCell ref="B31:E31"/>
    <mergeCell ref="D32:D33"/>
    <mergeCell ref="A14:A19"/>
    <mergeCell ref="B14:E14"/>
    <mergeCell ref="D15:E15"/>
    <mergeCell ref="D16:E16"/>
    <mergeCell ref="D17:E17"/>
    <mergeCell ref="D19:E19"/>
    <mergeCell ref="D41:E41"/>
    <mergeCell ref="D42:E42"/>
    <mergeCell ref="A43:E44"/>
    <mergeCell ref="A34:A36"/>
    <mergeCell ref="B34:E34"/>
    <mergeCell ref="B35:B36"/>
    <mergeCell ref="D35:E35"/>
    <mergeCell ref="D36:E36"/>
    <mergeCell ref="A37:A42"/>
    <mergeCell ref="B37:E37"/>
    <mergeCell ref="D38:E38"/>
    <mergeCell ref="D39:E39"/>
    <mergeCell ref="D40:E40"/>
  </mergeCells>
  <hyperlinks>
    <hyperlink ref="A20" r:id="rId1"/>
    <hyperlink ref="A43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7170" r:id="rId6">
          <objectPr defaultSize="0" autoPict="0" r:id="rId7">
            <anchor moveWithCells="1">
              <from>
                <xdr:col>0</xdr:col>
                <xdr:colOff>123825</xdr:colOff>
                <xdr:row>0</xdr:row>
                <xdr:rowOff>133350</xdr:rowOff>
              </from>
              <to>
                <xdr:col>1</xdr:col>
                <xdr:colOff>1362075</xdr:colOff>
                <xdr:row>2</xdr:row>
                <xdr:rowOff>9525</xdr:rowOff>
              </to>
            </anchor>
          </objectPr>
        </oleObject>
      </mc:Choice>
      <mc:Fallback>
        <oleObject progId="CorelDraw.Graphic.18" shapeId="7170" r:id="rId6"/>
      </mc:Fallback>
    </mc:AlternateContent>
    <mc:AlternateContent xmlns:mc="http://schemas.openxmlformats.org/markup-compatibility/2006">
      <mc:Choice Requires="x14">
        <oleObject progId="CorelDraw.Graphic.18" shapeId="7171" r:id="rId8">
          <objectPr defaultSize="0" autoPict="0" r:id="rId7">
            <anchor moveWithCells="1">
              <from>
                <xdr:col>0</xdr:col>
                <xdr:colOff>123825</xdr:colOff>
                <xdr:row>23</xdr:row>
                <xdr:rowOff>133350</xdr:rowOff>
              </from>
              <to>
                <xdr:col>1</xdr:col>
                <xdr:colOff>1362075</xdr:colOff>
                <xdr:row>25</xdr:row>
                <xdr:rowOff>9525</xdr:rowOff>
              </to>
            </anchor>
          </objectPr>
        </oleObject>
      </mc:Choice>
      <mc:Fallback>
        <oleObject progId="CorelDraw.Graphic.18" shapeId="7171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9" name="Drop Down 1">
              <controlPr defaultSize="0" autoLine="0" autoPict="0">
                <anchor>
                  <from>
                    <xdr:col>1</xdr:col>
                    <xdr:colOff>95250</xdr:colOff>
                    <xdr:row>11</xdr:row>
                    <xdr:rowOff>57150</xdr:rowOff>
                  </from>
                  <to>
                    <xdr:col>1</xdr:col>
                    <xdr:colOff>2105025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0" name="Drop Down 4">
              <controlPr defaultSize="0" autoLine="0" autoPict="0">
                <anchor>
                  <from>
                    <xdr:col>1</xdr:col>
                    <xdr:colOff>142875</xdr:colOff>
                    <xdr:row>34</xdr:row>
                    <xdr:rowOff>47625</xdr:rowOff>
                  </from>
                  <to>
                    <xdr:col>1</xdr:col>
                    <xdr:colOff>2152650</xdr:colOff>
                    <xdr:row>35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C46" sqref="C46"/>
    </sheetView>
  </sheetViews>
  <sheetFormatPr defaultRowHeight="15" x14ac:dyDescent="0.25"/>
  <cols>
    <col min="1" max="1" width="4.42578125" customWidth="1"/>
    <col min="2" max="2" width="32.5703125" customWidth="1"/>
    <col min="3" max="3" width="30.5703125" customWidth="1"/>
    <col min="4" max="4" width="8.140625" customWidth="1"/>
    <col min="5" max="5" width="23.5703125" customWidth="1"/>
    <col min="6" max="6" width="18.140625" customWidth="1"/>
    <col min="7" max="7" width="23.5703125" hidden="1" customWidth="1"/>
    <col min="8" max="8" width="14.7109375" hidden="1" customWidth="1"/>
    <col min="9" max="9" width="16.28515625" hidden="1" customWidth="1"/>
    <col min="10" max="10" width="24.42578125" hidden="1" customWidth="1"/>
    <col min="11" max="11" width="28.28515625" hidden="1" customWidth="1"/>
    <col min="12" max="14" width="8.7109375" customWidth="1"/>
  </cols>
  <sheetData>
    <row r="1" spans="1:10" ht="30" customHeight="1" x14ac:dyDescent="0.25">
      <c r="A1" s="70" t="s">
        <v>116</v>
      </c>
      <c r="B1" s="56"/>
      <c r="C1" s="56"/>
      <c r="D1" s="56"/>
      <c r="E1" s="57"/>
      <c r="H1" s="64" t="s">
        <v>28</v>
      </c>
      <c r="I1" s="64"/>
      <c r="J1" s="15">
        <v>3</v>
      </c>
    </row>
    <row r="2" spans="1:10" ht="30" customHeight="1" x14ac:dyDescent="0.25">
      <c r="A2" s="58"/>
      <c r="B2" s="59"/>
      <c r="C2" s="59"/>
      <c r="D2" s="59"/>
      <c r="E2" s="60"/>
    </row>
    <row r="3" spans="1:10" ht="30" customHeight="1" x14ac:dyDescent="0.25">
      <c r="A3" s="58"/>
      <c r="B3" s="59"/>
      <c r="C3" s="59"/>
      <c r="D3" s="59"/>
      <c r="E3" s="60"/>
    </row>
    <row r="4" spans="1:10" ht="30" customHeight="1" x14ac:dyDescent="0.25">
      <c r="A4" s="58"/>
      <c r="B4" s="59"/>
      <c r="C4" s="59"/>
      <c r="D4" s="59"/>
      <c r="E4" s="60"/>
    </row>
    <row r="5" spans="1:10" ht="14.45" customHeight="1" x14ac:dyDescent="0.25">
      <c r="A5" s="58"/>
      <c r="B5" s="59"/>
      <c r="C5" s="59"/>
      <c r="D5" s="59"/>
      <c r="E5" s="60"/>
    </row>
    <row r="6" spans="1:10" ht="14.45" customHeight="1" x14ac:dyDescent="0.25">
      <c r="A6" s="58"/>
      <c r="B6" s="59"/>
      <c r="C6" s="59"/>
      <c r="D6" s="59"/>
      <c r="E6" s="60"/>
    </row>
    <row r="7" spans="1:10" ht="15" customHeight="1" thickBot="1" x14ac:dyDescent="0.3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25">
      <c r="A8" s="39">
        <v>1</v>
      </c>
      <c r="B8" s="65" t="s">
        <v>10</v>
      </c>
      <c r="C8" s="66"/>
      <c r="D8" s="66"/>
      <c r="E8" s="67"/>
      <c r="G8" s="1" t="s">
        <v>1</v>
      </c>
      <c r="H8" s="14">
        <v>10.9</v>
      </c>
      <c r="I8" s="14">
        <f>B10*C10/1000000*H8+E10/1000</f>
        <v>6.0360000000000014</v>
      </c>
      <c r="J8" s="15" t="s">
        <v>26</v>
      </c>
    </row>
    <row r="9" spans="1:10" x14ac:dyDescent="0.25">
      <c r="A9" s="39"/>
      <c r="B9" s="8" t="s">
        <v>17</v>
      </c>
      <c r="C9" s="9" t="s">
        <v>18</v>
      </c>
      <c r="D9" s="68" t="s">
        <v>9</v>
      </c>
      <c r="E9" s="10" t="s">
        <v>19</v>
      </c>
      <c r="G9" s="1" t="s">
        <v>2</v>
      </c>
      <c r="H9" s="14">
        <v>12.2</v>
      </c>
      <c r="I9" s="14">
        <f>B10*C10/1000000*H9+E10/1000</f>
        <v>6.7380000000000004</v>
      </c>
      <c r="J9" s="14">
        <f>IF(J1=2,I9,J10)</f>
        <v>6.6840000000000002</v>
      </c>
    </row>
    <row r="10" spans="1:10" ht="30" customHeight="1" thickBot="1" x14ac:dyDescent="0.3">
      <c r="A10" s="40"/>
      <c r="B10" s="11">
        <v>900</v>
      </c>
      <c r="C10" s="12">
        <v>600</v>
      </c>
      <c r="D10" s="69"/>
      <c r="E10" s="13">
        <v>150</v>
      </c>
      <c r="G10" s="1" t="s">
        <v>3</v>
      </c>
      <c r="H10" s="14">
        <v>12.1</v>
      </c>
      <c r="I10" s="14">
        <f>B10*C10/1000000*H10+E10/1000</f>
        <v>6.6840000000000002</v>
      </c>
      <c r="J10" s="14">
        <f>IF(J1=3,I10,J11)</f>
        <v>6.6840000000000002</v>
      </c>
    </row>
    <row r="11" spans="1:10" ht="30" customHeight="1" x14ac:dyDescent="0.25">
      <c r="A11" s="38">
        <v>2</v>
      </c>
      <c r="B11" s="41" t="s">
        <v>20</v>
      </c>
      <c r="C11" s="42"/>
      <c r="D11" s="42"/>
      <c r="E11" s="43"/>
      <c r="G11" s="1" t="s">
        <v>27</v>
      </c>
      <c r="H11" s="14">
        <v>14.5</v>
      </c>
      <c r="I11" s="14">
        <f>B10*C10/1000000*H11+E10/1000</f>
        <v>7.98</v>
      </c>
      <c r="J11" s="14">
        <f>IF(J1=4,I11,J12)</f>
        <v>0</v>
      </c>
    </row>
    <row r="12" spans="1:10" x14ac:dyDescent="0.25">
      <c r="A12" s="39"/>
      <c r="B12" s="44"/>
      <c r="C12" s="2" t="s">
        <v>8</v>
      </c>
      <c r="D12" s="46" t="s">
        <v>7</v>
      </c>
      <c r="E12" s="47"/>
      <c r="G12" s="1" t="s">
        <v>4</v>
      </c>
      <c r="H12" s="14">
        <v>11</v>
      </c>
      <c r="I12" s="14">
        <f>B10*C10/1000000*H12+E10/1000</f>
        <v>6.0900000000000007</v>
      </c>
      <c r="J12" s="14">
        <f>IF(J1=5,I12,J13)</f>
        <v>0</v>
      </c>
    </row>
    <row r="13" spans="1:10" ht="30" customHeight="1" thickBot="1" x14ac:dyDescent="0.3">
      <c r="A13" s="40"/>
      <c r="B13" s="45"/>
      <c r="C13" s="18">
        <f>IF(J1=1,I8,J9)</f>
        <v>6.6840000000000002</v>
      </c>
      <c r="D13" s="48">
        <f>C13*B10</f>
        <v>6015.6</v>
      </c>
      <c r="E13" s="49"/>
      <c r="G13" s="1" t="s">
        <v>5</v>
      </c>
      <c r="H13" s="14">
        <v>12</v>
      </c>
      <c r="I13" s="14">
        <f>B10*C10/1000000*H13+E10/1000</f>
        <v>6.6300000000000008</v>
      </c>
      <c r="J13" s="14">
        <f>IF(J1=6,I13,J14)</f>
        <v>0</v>
      </c>
    </row>
    <row r="14" spans="1:10" ht="60" customHeight="1" x14ac:dyDescent="0.25">
      <c r="A14" s="38">
        <v>3</v>
      </c>
      <c r="B14" s="50" t="s">
        <v>21</v>
      </c>
      <c r="C14" s="51"/>
      <c r="D14" s="51"/>
      <c r="E14" s="52"/>
      <c r="G14" s="1" t="s">
        <v>6</v>
      </c>
      <c r="H14" s="14">
        <v>11.2</v>
      </c>
      <c r="I14" s="14">
        <f>B10*C10/1000000*H14+E10/1000</f>
        <v>6.1980000000000004</v>
      </c>
      <c r="J14" s="14">
        <f>IF(J1=7,I14,J15)</f>
        <v>0</v>
      </c>
    </row>
    <row r="15" spans="1:10" ht="15.6" customHeight="1" x14ac:dyDescent="0.25">
      <c r="A15" s="39"/>
      <c r="B15" s="3" t="s">
        <v>16</v>
      </c>
      <c r="C15" s="4" t="s">
        <v>14</v>
      </c>
      <c r="D15" s="53" t="s">
        <v>15</v>
      </c>
      <c r="E15" s="54"/>
    </row>
    <row r="16" spans="1:10" x14ac:dyDescent="0.25">
      <c r="A16" s="39"/>
      <c r="B16" s="19" t="s">
        <v>30</v>
      </c>
      <c r="C16" s="6" t="s">
        <v>11</v>
      </c>
      <c r="D16" s="28">
        <v>915</v>
      </c>
      <c r="E16" s="29"/>
    </row>
    <row r="17" spans="1:5" x14ac:dyDescent="0.25">
      <c r="A17" s="39"/>
      <c r="B17" s="19" t="s">
        <v>31</v>
      </c>
      <c r="C17" s="6" t="s">
        <v>12</v>
      </c>
      <c r="D17" s="28">
        <v>1500</v>
      </c>
      <c r="E17" s="29"/>
    </row>
    <row r="18" spans="1:5" ht="15.75" thickBot="1" x14ac:dyDescent="0.3">
      <c r="A18" s="40"/>
      <c r="B18" s="20" t="s">
        <v>32</v>
      </c>
      <c r="C18" s="7" t="s">
        <v>13</v>
      </c>
      <c r="D18" s="30">
        <v>2650</v>
      </c>
      <c r="E18" s="31"/>
    </row>
    <row r="19" spans="1:5" x14ac:dyDescent="0.25">
      <c r="A19" s="32" t="s">
        <v>22</v>
      </c>
      <c r="B19" s="33"/>
      <c r="C19" s="33"/>
      <c r="D19" s="33"/>
      <c r="E19" s="34"/>
    </row>
    <row r="20" spans="1:5" ht="15.75" thickBot="1" x14ac:dyDescent="0.3">
      <c r="A20" s="35"/>
      <c r="B20" s="36"/>
      <c r="C20" s="36"/>
      <c r="D20" s="36"/>
      <c r="E20" s="37"/>
    </row>
  </sheetData>
  <sheetProtection algorithmName="SHA-512" hashValue="D3EcG2D7E45ulLl5qhwVO6WRqmlw5dw7oTgD1DcTRCG5tgORUu19GdRSTNrXyBJITE3uiBKg9bKDp/GLel+teg==" saltValue="989nP9683OJJbh01qyTWgA==" spinCount="100000" sheet="1" objects="1" scenarios="1"/>
  <customSheetViews>
    <customSheetView guid="{947B752F-E4E5-4C5C-81CB-1317F626B06B}" showPageBreaks="1" hiddenColumns="1">
      <selection activeCell="N11" sqref="N11"/>
      <pageMargins left="0.7" right="0.7" top="0.75" bottom="0.75" header="0.3" footer="0.3"/>
      <pageSetup paperSize="9" orientation="portrait" r:id="rId1"/>
    </customSheetView>
  </customSheetViews>
  <mergeCells count="17">
    <mergeCell ref="H1:I1"/>
    <mergeCell ref="D15:E15"/>
    <mergeCell ref="D16:E16"/>
    <mergeCell ref="D17:E17"/>
    <mergeCell ref="D18:E18"/>
    <mergeCell ref="D9:D10"/>
    <mergeCell ref="B8:E8"/>
    <mergeCell ref="B11:E11"/>
    <mergeCell ref="B12:B13"/>
    <mergeCell ref="D12:E12"/>
    <mergeCell ref="D13:E13"/>
    <mergeCell ref="B14:E14"/>
    <mergeCell ref="A1:E7"/>
    <mergeCell ref="A19:E20"/>
    <mergeCell ref="A8:A10"/>
    <mergeCell ref="A11:A13"/>
    <mergeCell ref="A14:A18"/>
  </mergeCells>
  <hyperlinks>
    <hyperlink ref="A19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1030" r:id="rId6">
          <objectPr defaultSize="0" autoPict="0" r:id="rId7">
            <anchor moveWithCells="1">
              <from>
                <xdr:col>0</xdr:col>
                <xdr:colOff>123825</xdr:colOff>
                <xdr:row>0</xdr:row>
                <xdr:rowOff>133350</xdr:rowOff>
              </from>
              <to>
                <xdr:col>1</xdr:col>
                <xdr:colOff>1362075</xdr:colOff>
                <xdr:row>2</xdr:row>
                <xdr:rowOff>9525</xdr:rowOff>
              </to>
            </anchor>
          </objectPr>
        </oleObject>
      </mc:Choice>
      <mc:Fallback>
        <oleObject progId="CorelDraw.Graphic.18" shapeId="1030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8" name="Drop Down 3">
              <controlPr defaultSize="0" autoLine="0" autoPict="0">
                <anchor>
                  <from>
                    <xdr:col>1</xdr:col>
                    <xdr:colOff>66675</xdr:colOff>
                    <xdr:row>11</xdr:row>
                    <xdr:rowOff>57150</xdr:rowOff>
                  </from>
                  <to>
                    <xdr:col>1</xdr:col>
                    <xdr:colOff>2076450</xdr:colOff>
                    <xdr:row>12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zoomScale="85" zoomScaleNormal="85" workbookViewId="0">
      <selection activeCell="F27" sqref="F27"/>
    </sheetView>
  </sheetViews>
  <sheetFormatPr defaultRowHeight="15" x14ac:dyDescent="0.25"/>
  <cols>
    <col min="1" max="1" width="4.42578125" customWidth="1"/>
    <col min="2" max="2" width="32.5703125" customWidth="1"/>
    <col min="3" max="3" width="30.5703125" customWidth="1"/>
    <col min="4" max="4" width="8.140625" customWidth="1"/>
    <col min="5" max="5" width="23.5703125" customWidth="1"/>
    <col min="6" max="6" width="18.140625" customWidth="1"/>
    <col min="7" max="7" width="15.140625" hidden="1" customWidth="1"/>
    <col min="8" max="8" width="16.42578125" hidden="1" customWidth="1"/>
    <col min="9" max="9" width="18" hidden="1" customWidth="1"/>
    <col min="10" max="10" width="14.5703125" hidden="1" customWidth="1"/>
    <col min="11" max="11" width="11" hidden="1" customWidth="1"/>
    <col min="12" max="14" width="8.7109375" customWidth="1"/>
  </cols>
  <sheetData>
    <row r="1" spans="1:10" ht="30" customHeight="1" x14ac:dyDescent="0.25">
      <c r="A1" s="70" t="s">
        <v>117</v>
      </c>
      <c r="B1" s="56"/>
      <c r="C1" s="56"/>
      <c r="D1" s="56"/>
      <c r="E1" s="57"/>
      <c r="H1" s="64" t="s">
        <v>29</v>
      </c>
      <c r="I1" s="64"/>
      <c r="J1" s="15">
        <v>2</v>
      </c>
    </row>
    <row r="2" spans="1:10" ht="30" customHeight="1" x14ac:dyDescent="0.25">
      <c r="A2" s="58"/>
      <c r="B2" s="59"/>
      <c r="C2" s="59"/>
      <c r="D2" s="59"/>
      <c r="E2" s="60"/>
    </row>
    <row r="3" spans="1:10" ht="30" customHeight="1" x14ac:dyDescent="0.25">
      <c r="A3" s="58"/>
      <c r="B3" s="59"/>
      <c r="C3" s="59"/>
      <c r="D3" s="59"/>
      <c r="E3" s="60"/>
    </row>
    <row r="4" spans="1:10" ht="30" customHeight="1" x14ac:dyDescent="0.25">
      <c r="A4" s="58"/>
      <c r="B4" s="59"/>
      <c r="C4" s="59"/>
      <c r="D4" s="59"/>
      <c r="E4" s="60"/>
    </row>
    <row r="5" spans="1:10" ht="14.45" customHeight="1" x14ac:dyDescent="0.25">
      <c r="A5" s="58"/>
      <c r="B5" s="59"/>
      <c r="C5" s="59"/>
      <c r="D5" s="59"/>
      <c r="E5" s="60"/>
    </row>
    <row r="6" spans="1:10" ht="14.45" customHeight="1" x14ac:dyDescent="0.25">
      <c r="A6" s="58"/>
      <c r="B6" s="59"/>
      <c r="C6" s="59"/>
      <c r="D6" s="59"/>
      <c r="E6" s="60"/>
    </row>
    <row r="7" spans="1:10" ht="15" customHeight="1" thickBot="1" x14ac:dyDescent="0.3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25">
      <c r="A8" s="39">
        <v>1</v>
      </c>
      <c r="B8" s="65" t="s">
        <v>10</v>
      </c>
      <c r="C8" s="66"/>
      <c r="D8" s="66"/>
      <c r="E8" s="67"/>
      <c r="G8" s="21" t="s">
        <v>1</v>
      </c>
      <c r="H8" s="14">
        <v>10.9</v>
      </c>
      <c r="I8" s="14">
        <f>B10*C10/1000000*H8+E10/1000</f>
        <v>5.3820000000000006</v>
      </c>
      <c r="J8" s="15" t="s">
        <v>26</v>
      </c>
    </row>
    <row r="9" spans="1:10" x14ac:dyDescent="0.25">
      <c r="A9" s="39"/>
      <c r="B9" s="8" t="s">
        <v>36</v>
      </c>
      <c r="C9" s="9" t="s">
        <v>18</v>
      </c>
      <c r="D9" s="68" t="s">
        <v>9</v>
      </c>
      <c r="E9" s="10" t="s">
        <v>19</v>
      </c>
      <c r="G9" s="21" t="s">
        <v>2</v>
      </c>
      <c r="H9" s="14">
        <v>12.2</v>
      </c>
      <c r="I9" s="14">
        <f>B10*C10/1000000*H9+E10/1000</f>
        <v>6.0060000000000002</v>
      </c>
      <c r="J9" s="14">
        <f>IF(J1=2,I9,J10)</f>
        <v>6.0060000000000002</v>
      </c>
    </row>
    <row r="10" spans="1:10" ht="30" customHeight="1" thickBot="1" x14ac:dyDescent="0.3">
      <c r="A10" s="40"/>
      <c r="B10" s="11">
        <v>800</v>
      </c>
      <c r="C10" s="12">
        <v>600</v>
      </c>
      <c r="D10" s="69"/>
      <c r="E10" s="13">
        <v>150</v>
      </c>
      <c r="G10" s="21" t="s">
        <v>3</v>
      </c>
      <c r="H10" s="14">
        <v>12.1</v>
      </c>
      <c r="I10" s="14">
        <f>B10*C10/1000000*H10+E10/1000</f>
        <v>5.9580000000000002</v>
      </c>
      <c r="J10" s="14">
        <f>IF(J1=3,I10,J11)</f>
        <v>0</v>
      </c>
    </row>
    <row r="11" spans="1:10" ht="30" customHeight="1" x14ac:dyDescent="0.25">
      <c r="A11" s="38">
        <v>2</v>
      </c>
      <c r="B11" s="41" t="s">
        <v>20</v>
      </c>
      <c r="C11" s="42"/>
      <c r="D11" s="42"/>
      <c r="E11" s="43"/>
      <c r="G11" s="21" t="s">
        <v>27</v>
      </c>
      <c r="H11" s="14">
        <v>14.5</v>
      </c>
      <c r="I11" s="14">
        <f>B10*C10/1000000*H11+E10/1000</f>
        <v>7.11</v>
      </c>
      <c r="J11" s="14">
        <f>IF(J1=4,I11,J12)</f>
        <v>0</v>
      </c>
    </row>
    <row r="12" spans="1:10" x14ac:dyDescent="0.25">
      <c r="A12" s="39"/>
      <c r="B12" s="44"/>
      <c r="C12" s="2" t="s">
        <v>8</v>
      </c>
      <c r="D12" s="46" t="s">
        <v>7</v>
      </c>
      <c r="E12" s="47"/>
      <c r="G12" s="21" t="s">
        <v>4</v>
      </c>
      <c r="H12" s="14">
        <v>11</v>
      </c>
      <c r="I12" s="14">
        <f>B10*C10/1000000*H12+E10/1000</f>
        <v>5.43</v>
      </c>
      <c r="J12" s="14">
        <f>IF(J1=5,I12,J13)</f>
        <v>0</v>
      </c>
    </row>
    <row r="13" spans="1:10" ht="30" customHeight="1" thickBot="1" x14ac:dyDescent="0.3">
      <c r="A13" s="40"/>
      <c r="B13" s="45"/>
      <c r="C13" s="18">
        <f>IF(J1=1,I8,J9)</f>
        <v>6.0060000000000002</v>
      </c>
      <c r="D13" s="48">
        <f>C13*B10</f>
        <v>4804.8</v>
      </c>
      <c r="E13" s="49"/>
      <c r="G13" s="21" t="s">
        <v>5</v>
      </c>
      <c r="H13" s="14">
        <v>12</v>
      </c>
      <c r="I13" s="14">
        <f>B10*C10/1000000*H13+E10/1000</f>
        <v>5.91</v>
      </c>
      <c r="J13" s="14">
        <f>IF(J1=6,I13,J14)</f>
        <v>0</v>
      </c>
    </row>
    <row r="14" spans="1:10" ht="60" customHeight="1" x14ac:dyDescent="0.25">
      <c r="A14" s="38">
        <v>3</v>
      </c>
      <c r="B14" s="50" t="s">
        <v>21</v>
      </c>
      <c r="C14" s="51"/>
      <c r="D14" s="51"/>
      <c r="E14" s="52"/>
      <c r="G14" s="21" t="s">
        <v>6</v>
      </c>
      <c r="H14" s="14">
        <v>11.2</v>
      </c>
      <c r="I14" s="14">
        <f>B10*C10/1000000*H14+E10/1000</f>
        <v>5.5259999999999998</v>
      </c>
      <c r="J14" s="14">
        <f>IF(J1=7,I14,J15)</f>
        <v>0</v>
      </c>
    </row>
    <row r="15" spans="1:10" ht="15.6" customHeight="1" x14ac:dyDescent="0.25">
      <c r="A15" s="39"/>
      <c r="B15" s="3" t="s">
        <v>16</v>
      </c>
      <c r="C15" s="16" t="s">
        <v>14</v>
      </c>
      <c r="D15" s="53" t="s">
        <v>15</v>
      </c>
      <c r="E15" s="54"/>
    </row>
    <row r="16" spans="1:10" x14ac:dyDescent="0.25">
      <c r="A16" s="39"/>
      <c r="B16" s="5" t="s">
        <v>37</v>
      </c>
      <c r="C16" s="6" t="s">
        <v>38</v>
      </c>
      <c r="D16" s="28">
        <v>990</v>
      </c>
      <c r="E16" s="29"/>
    </row>
    <row r="17" spans="1:5" x14ac:dyDescent="0.25">
      <c r="A17" s="39"/>
      <c r="B17" s="19" t="s">
        <v>33</v>
      </c>
      <c r="C17" s="6" t="s">
        <v>39</v>
      </c>
      <c r="D17" s="28">
        <v>1625</v>
      </c>
      <c r="E17" s="29"/>
    </row>
    <row r="18" spans="1:5" x14ac:dyDescent="0.25">
      <c r="A18" s="39"/>
      <c r="B18" s="19" t="s">
        <v>34</v>
      </c>
      <c r="C18" s="6" t="s">
        <v>40</v>
      </c>
      <c r="D18" s="28">
        <v>3200</v>
      </c>
      <c r="E18" s="29"/>
    </row>
    <row r="19" spans="1:5" ht="15.75" thickBot="1" x14ac:dyDescent="0.3">
      <c r="A19" s="40"/>
      <c r="B19" s="20" t="s">
        <v>35</v>
      </c>
      <c r="C19" s="7" t="s">
        <v>41</v>
      </c>
      <c r="D19" s="30">
        <v>6100</v>
      </c>
      <c r="E19" s="31"/>
    </row>
    <row r="20" spans="1:5" x14ac:dyDescent="0.25">
      <c r="A20" s="32" t="s">
        <v>22</v>
      </c>
      <c r="B20" s="33"/>
      <c r="C20" s="33"/>
      <c r="D20" s="33"/>
      <c r="E20" s="34"/>
    </row>
    <row r="21" spans="1:5" ht="15.75" thickBot="1" x14ac:dyDescent="0.3">
      <c r="A21" s="35"/>
      <c r="B21" s="36"/>
      <c r="C21" s="36"/>
      <c r="D21" s="36"/>
      <c r="E21" s="37"/>
    </row>
  </sheetData>
  <sheetProtection algorithmName="SHA-512" hashValue="KR2DotYOcRrZrVkPj8HQRtyKtiWHmogRCLajpaTsPEDk47Eg3G8YqrVQO6xak0d9qsx9PCyqpbhJAx7/8meqOQ==" saltValue="cQIJndT8KOrn8TspfTw4ig==" spinCount="100000" sheet="1" objects="1" scenarios="1"/>
  <mergeCells count="18">
    <mergeCell ref="D18:E18"/>
    <mergeCell ref="D19:E19"/>
    <mergeCell ref="A20:E21"/>
    <mergeCell ref="A11:A13"/>
    <mergeCell ref="B11:E11"/>
    <mergeCell ref="B12:B13"/>
    <mergeCell ref="D12:E12"/>
    <mergeCell ref="D13:E13"/>
    <mergeCell ref="A14:A19"/>
    <mergeCell ref="B14:E14"/>
    <mergeCell ref="D15:E15"/>
    <mergeCell ref="D16:E16"/>
    <mergeCell ref="D17:E17"/>
    <mergeCell ref="A1:E7"/>
    <mergeCell ref="H1:I1"/>
    <mergeCell ref="A8:A10"/>
    <mergeCell ref="B8:E8"/>
    <mergeCell ref="D9:D10"/>
  </mergeCells>
  <hyperlinks>
    <hyperlink ref="A20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2053" r:id="rId5">
          <objectPr defaultSize="0" autoPict="0" r:id="rId6">
            <anchor moveWithCells="1">
              <from>
                <xdr:col>0</xdr:col>
                <xdr:colOff>123825</xdr:colOff>
                <xdr:row>0</xdr:row>
                <xdr:rowOff>133350</xdr:rowOff>
              </from>
              <to>
                <xdr:col>1</xdr:col>
                <xdr:colOff>1362075</xdr:colOff>
                <xdr:row>2</xdr:row>
                <xdr:rowOff>9525</xdr:rowOff>
              </to>
            </anchor>
          </objectPr>
        </oleObject>
      </mc:Choice>
      <mc:Fallback>
        <oleObject progId="CorelDraw.Graphic.18" shapeId="2053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7" name="Drop Down 3">
              <controlPr defaultSize="0" autoLine="0" autoPict="0">
                <anchor>
                  <from>
                    <xdr:col>1</xdr:col>
                    <xdr:colOff>47625</xdr:colOff>
                    <xdr:row>11</xdr:row>
                    <xdr:rowOff>66675</xdr:rowOff>
                  </from>
                  <to>
                    <xdr:col>1</xdr:col>
                    <xdr:colOff>2066925</xdr:colOff>
                    <xdr:row>12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zoomScale="85" zoomScaleNormal="85" workbookViewId="0">
      <selection activeCell="O39" sqref="O39"/>
    </sheetView>
  </sheetViews>
  <sheetFormatPr defaultRowHeight="15" x14ac:dyDescent="0.25"/>
  <cols>
    <col min="1" max="1" width="4.42578125" customWidth="1"/>
    <col min="2" max="2" width="32.5703125" customWidth="1"/>
    <col min="3" max="3" width="30.5703125" customWidth="1"/>
    <col min="4" max="4" width="8.140625" customWidth="1"/>
    <col min="5" max="5" width="23.5703125" customWidth="1"/>
    <col min="6" max="6" width="17.7109375" customWidth="1"/>
    <col min="7" max="7" width="21" hidden="1" customWidth="1"/>
    <col min="8" max="8" width="12.85546875" hidden="1" customWidth="1"/>
    <col min="9" max="9" width="18" hidden="1" customWidth="1"/>
    <col min="10" max="10" width="14" hidden="1" customWidth="1"/>
    <col min="11" max="11" width="6.140625" hidden="1" customWidth="1"/>
    <col min="12" max="14" width="8.7109375" customWidth="1"/>
  </cols>
  <sheetData>
    <row r="1" spans="1:10" ht="30" customHeight="1" x14ac:dyDescent="0.25">
      <c r="A1" s="70" t="s">
        <v>118</v>
      </c>
      <c r="B1" s="56"/>
      <c r="C1" s="56"/>
      <c r="D1" s="56"/>
      <c r="E1" s="57"/>
      <c r="H1" s="64" t="s">
        <v>29</v>
      </c>
      <c r="I1" s="64"/>
      <c r="J1" s="15">
        <v>1</v>
      </c>
    </row>
    <row r="2" spans="1:10" ht="30" customHeight="1" x14ac:dyDescent="0.25">
      <c r="A2" s="58"/>
      <c r="B2" s="59"/>
      <c r="C2" s="59"/>
      <c r="D2" s="59"/>
      <c r="E2" s="60"/>
    </row>
    <row r="3" spans="1:10" ht="30" customHeight="1" x14ac:dyDescent="0.25">
      <c r="A3" s="58"/>
      <c r="B3" s="59"/>
      <c r="C3" s="59"/>
      <c r="D3" s="59"/>
      <c r="E3" s="60"/>
    </row>
    <row r="4" spans="1:10" ht="30" customHeight="1" x14ac:dyDescent="0.25">
      <c r="A4" s="58"/>
      <c r="B4" s="59"/>
      <c r="C4" s="59"/>
      <c r="D4" s="59"/>
      <c r="E4" s="60"/>
    </row>
    <row r="5" spans="1:10" ht="14.45" customHeight="1" x14ac:dyDescent="0.25">
      <c r="A5" s="58"/>
      <c r="B5" s="59"/>
      <c r="C5" s="59"/>
      <c r="D5" s="59"/>
      <c r="E5" s="60"/>
    </row>
    <row r="6" spans="1:10" ht="14.45" customHeight="1" x14ac:dyDescent="0.25">
      <c r="A6" s="58"/>
      <c r="B6" s="59"/>
      <c r="C6" s="59"/>
      <c r="D6" s="59"/>
      <c r="E6" s="60"/>
    </row>
    <row r="7" spans="1:10" ht="15" customHeight="1" thickBot="1" x14ac:dyDescent="0.3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25">
      <c r="A8" s="39">
        <v>1</v>
      </c>
      <c r="B8" s="65" t="s">
        <v>10</v>
      </c>
      <c r="C8" s="66"/>
      <c r="D8" s="66"/>
      <c r="E8" s="67"/>
      <c r="G8" s="21" t="s">
        <v>1</v>
      </c>
      <c r="H8" s="14">
        <v>10.9</v>
      </c>
      <c r="I8" s="14">
        <f>B10*C10/1000000*H8+E10/1000</f>
        <v>1.7849999999999999</v>
      </c>
      <c r="J8" s="15" t="s">
        <v>26</v>
      </c>
    </row>
    <row r="9" spans="1:10" x14ac:dyDescent="0.25">
      <c r="A9" s="39"/>
      <c r="B9" s="8" t="s">
        <v>42</v>
      </c>
      <c r="C9" s="9" t="s">
        <v>18</v>
      </c>
      <c r="D9" s="68" t="s">
        <v>9</v>
      </c>
      <c r="E9" s="10" t="s">
        <v>19</v>
      </c>
      <c r="G9" s="21" t="s">
        <v>2</v>
      </c>
      <c r="H9" s="14">
        <v>12.2</v>
      </c>
      <c r="I9" s="14">
        <f>B10*C10/1000000*H9+E10/1000</f>
        <v>1.9799999999999998</v>
      </c>
      <c r="J9" s="14">
        <f>IF(J1=2,I9,J10)</f>
        <v>0</v>
      </c>
    </row>
    <row r="10" spans="1:10" ht="30" customHeight="1" thickBot="1" x14ac:dyDescent="0.3">
      <c r="A10" s="40"/>
      <c r="B10" s="11">
        <v>300</v>
      </c>
      <c r="C10" s="12">
        <v>500</v>
      </c>
      <c r="D10" s="69"/>
      <c r="E10" s="13">
        <v>150</v>
      </c>
      <c r="G10" s="21" t="s">
        <v>3</v>
      </c>
      <c r="H10" s="14">
        <v>12.1</v>
      </c>
      <c r="I10" s="14">
        <f>B10*C10/1000000*H10+E10/1000</f>
        <v>1.9649999999999999</v>
      </c>
      <c r="J10" s="14">
        <f>IF(J1=3,I10,J11)</f>
        <v>0</v>
      </c>
    </row>
    <row r="11" spans="1:10" ht="30" customHeight="1" x14ac:dyDescent="0.25">
      <c r="A11" s="38">
        <v>2</v>
      </c>
      <c r="B11" s="41" t="s">
        <v>20</v>
      </c>
      <c r="C11" s="42"/>
      <c r="D11" s="42"/>
      <c r="E11" s="43"/>
      <c r="G11" s="21" t="s">
        <v>27</v>
      </c>
      <c r="H11" s="14">
        <v>14.5</v>
      </c>
      <c r="I11" s="14">
        <f>B10*C10/1000000*H11+E10/1000</f>
        <v>2.3249999999999997</v>
      </c>
      <c r="J11" s="14">
        <f>IF(J1=4,I11,J12)</f>
        <v>0</v>
      </c>
    </row>
    <row r="12" spans="1:10" x14ac:dyDescent="0.25">
      <c r="A12" s="39"/>
      <c r="B12" s="44"/>
      <c r="C12" s="2" t="s">
        <v>8</v>
      </c>
      <c r="D12" s="46" t="s">
        <v>7</v>
      </c>
      <c r="E12" s="47"/>
      <c r="G12" s="21" t="s">
        <v>4</v>
      </c>
      <c r="H12" s="14">
        <v>11</v>
      </c>
      <c r="I12" s="14">
        <f>B10*C10/1000000*H12+E10/1000</f>
        <v>1.7999999999999998</v>
      </c>
      <c r="J12" s="14">
        <f>IF(J1=5,I12,J13)</f>
        <v>0</v>
      </c>
    </row>
    <row r="13" spans="1:10" ht="30" customHeight="1" thickBot="1" x14ac:dyDescent="0.3">
      <c r="A13" s="40"/>
      <c r="B13" s="45"/>
      <c r="C13" s="18">
        <f>IF(J1=1,I8,J9)</f>
        <v>1.7849999999999999</v>
      </c>
      <c r="D13" s="48">
        <f>C13*B10</f>
        <v>535.5</v>
      </c>
      <c r="E13" s="49"/>
      <c r="G13" s="21" t="s">
        <v>5</v>
      </c>
      <c r="H13" s="14">
        <v>12</v>
      </c>
      <c r="I13" s="14">
        <f>B10*C10/1000000*H13+E10/1000</f>
        <v>1.9499999999999997</v>
      </c>
      <c r="J13" s="14">
        <f>IF(J1=6,I13,J14)</f>
        <v>0</v>
      </c>
    </row>
    <row r="14" spans="1:10" ht="60" customHeight="1" x14ac:dyDescent="0.25">
      <c r="A14" s="38">
        <v>3</v>
      </c>
      <c r="B14" s="50" t="s">
        <v>52</v>
      </c>
      <c r="C14" s="51"/>
      <c r="D14" s="51"/>
      <c r="E14" s="52"/>
      <c r="G14" s="21" t="s">
        <v>6</v>
      </c>
      <c r="H14" s="14">
        <v>11.2</v>
      </c>
      <c r="I14" s="14">
        <f>B10*C10/1000000*H14+E10/1000</f>
        <v>1.8299999999999998</v>
      </c>
      <c r="J14" s="14">
        <f>IF(J1=7,I14,J15)</f>
        <v>0</v>
      </c>
    </row>
    <row r="15" spans="1:10" ht="15.6" customHeight="1" x14ac:dyDescent="0.25">
      <c r="A15" s="39"/>
      <c r="B15" s="3" t="s">
        <v>16</v>
      </c>
      <c r="C15" s="16" t="s">
        <v>14</v>
      </c>
      <c r="D15" s="53" t="s">
        <v>15</v>
      </c>
      <c r="E15" s="54"/>
    </row>
    <row r="16" spans="1:10" x14ac:dyDescent="0.25">
      <c r="A16" s="39"/>
      <c r="B16" s="19" t="s">
        <v>43</v>
      </c>
      <c r="C16" s="6" t="s">
        <v>47</v>
      </c>
      <c r="D16" s="28">
        <v>600</v>
      </c>
      <c r="E16" s="29"/>
    </row>
    <row r="17" spans="1:10" x14ac:dyDescent="0.25">
      <c r="A17" s="39"/>
      <c r="B17" s="19" t="s">
        <v>44</v>
      </c>
      <c r="C17" s="6" t="s">
        <v>46</v>
      </c>
      <c r="D17" s="28">
        <v>1000</v>
      </c>
      <c r="E17" s="29"/>
    </row>
    <row r="18" spans="1:10" ht="15.75" thickBot="1" x14ac:dyDescent="0.3">
      <c r="A18" s="40"/>
      <c r="B18" s="20" t="s">
        <v>45</v>
      </c>
      <c r="C18" s="7" t="s">
        <v>48</v>
      </c>
      <c r="D18" s="30">
        <v>1655</v>
      </c>
      <c r="E18" s="31"/>
    </row>
    <row r="19" spans="1:10" x14ac:dyDescent="0.25">
      <c r="A19" s="32" t="s">
        <v>22</v>
      </c>
      <c r="B19" s="33"/>
      <c r="C19" s="33"/>
      <c r="D19" s="33"/>
      <c r="E19" s="34"/>
    </row>
    <row r="20" spans="1:10" ht="15.75" thickBot="1" x14ac:dyDescent="0.3">
      <c r="A20" s="35"/>
      <c r="B20" s="36"/>
      <c r="C20" s="36"/>
      <c r="D20" s="36"/>
      <c r="E20" s="37"/>
    </row>
    <row r="22" spans="1:10" ht="15.75" thickBot="1" x14ac:dyDescent="0.3"/>
    <row r="23" spans="1:10" ht="30" customHeight="1" x14ac:dyDescent="0.25">
      <c r="A23" s="70" t="s">
        <v>119</v>
      </c>
      <c r="B23" s="56"/>
      <c r="C23" s="56"/>
      <c r="D23" s="56"/>
      <c r="E23" s="57"/>
      <c r="H23" s="64" t="s">
        <v>29</v>
      </c>
      <c r="I23" s="64"/>
      <c r="J23" s="15">
        <v>4</v>
      </c>
    </row>
    <row r="24" spans="1:10" ht="30" customHeight="1" x14ac:dyDescent="0.25">
      <c r="A24" s="58"/>
      <c r="B24" s="59"/>
      <c r="C24" s="59"/>
      <c r="D24" s="59"/>
      <c r="E24" s="60"/>
    </row>
    <row r="25" spans="1:10" ht="30" customHeight="1" x14ac:dyDescent="0.25">
      <c r="A25" s="58"/>
      <c r="B25" s="59"/>
      <c r="C25" s="59"/>
      <c r="D25" s="59"/>
      <c r="E25" s="60"/>
    </row>
    <row r="26" spans="1:10" ht="30" customHeight="1" x14ac:dyDescent="0.25">
      <c r="A26" s="58"/>
      <c r="B26" s="59"/>
      <c r="C26" s="59"/>
      <c r="D26" s="59"/>
      <c r="E26" s="60"/>
    </row>
    <row r="27" spans="1:10" ht="14.45" customHeight="1" x14ac:dyDescent="0.25">
      <c r="A27" s="58"/>
      <c r="B27" s="59"/>
      <c r="C27" s="59"/>
      <c r="D27" s="59"/>
      <c r="E27" s="60"/>
    </row>
    <row r="28" spans="1:10" ht="14.45" customHeight="1" x14ac:dyDescent="0.25">
      <c r="A28" s="58"/>
      <c r="B28" s="59"/>
      <c r="C28" s="59"/>
      <c r="D28" s="59"/>
      <c r="E28" s="60"/>
    </row>
    <row r="29" spans="1:10" ht="15" customHeight="1" thickBot="1" x14ac:dyDescent="0.3">
      <c r="A29" s="61"/>
      <c r="B29" s="62"/>
      <c r="C29" s="62"/>
      <c r="D29" s="62"/>
      <c r="E29" s="63"/>
      <c r="G29" s="1" t="s">
        <v>0</v>
      </c>
      <c r="H29" s="1" t="s">
        <v>23</v>
      </c>
      <c r="I29" s="1" t="s">
        <v>24</v>
      </c>
      <c r="J29" s="1" t="s">
        <v>25</v>
      </c>
    </row>
    <row r="30" spans="1:10" ht="30" customHeight="1" x14ac:dyDescent="0.25">
      <c r="A30" s="39">
        <v>1</v>
      </c>
      <c r="B30" s="65" t="s">
        <v>10</v>
      </c>
      <c r="C30" s="66"/>
      <c r="D30" s="66"/>
      <c r="E30" s="67"/>
      <c r="G30" s="21" t="s">
        <v>1</v>
      </c>
      <c r="H30" s="14">
        <v>10.9</v>
      </c>
      <c r="I30" s="14">
        <f>B32*C32/1000000*H30+E32/1000</f>
        <v>1.7849999999999999</v>
      </c>
      <c r="J30" s="15" t="s">
        <v>26</v>
      </c>
    </row>
    <row r="31" spans="1:10" x14ac:dyDescent="0.25">
      <c r="A31" s="39"/>
      <c r="B31" s="8" t="s">
        <v>42</v>
      </c>
      <c r="C31" s="9" t="s">
        <v>18</v>
      </c>
      <c r="D31" s="68" t="s">
        <v>9</v>
      </c>
      <c r="E31" s="10" t="s">
        <v>19</v>
      </c>
      <c r="G31" s="21" t="s">
        <v>2</v>
      </c>
      <c r="H31" s="14">
        <v>12.2</v>
      </c>
      <c r="I31" s="14">
        <f>B32*C32/1000000*H31+E32/1000</f>
        <v>1.9799999999999998</v>
      </c>
      <c r="J31" s="14">
        <f>IF(J23=2,I31,J32)</f>
        <v>2.3249999999999997</v>
      </c>
    </row>
    <row r="32" spans="1:10" ht="30" customHeight="1" thickBot="1" x14ac:dyDescent="0.3">
      <c r="A32" s="40"/>
      <c r="B32" s="11">
        <v>300</v>
      </c>
      <c r="C32" s="12">
        <v>500</v>
      </c>
      <c r="D32" s="69"/>
      <c r="E32" s="13">
        <v>150</v>
      </c>
      <c r="G32" s="21" t="s">
        <v>3</v>
      </c>
      <c r="H32" s="14">
        <v>12.1</v>
      </c>
      <c r="I32" s="14">
        <f>B32*C32/1000000*H32+E32/1000</f>
        <v>1.9649999999999999</v>
      </c>
      <c r="J32" s="14">
        <f>IF(J23=3,I32,J33)</f>
        <v>2.3249999999999997</v>
      </c>
    </row>
    <row r="33" spans="1:10" ht="30" customHeight="1" x14ac:dyDescent="0.25">
      <c r="A33" s="38">
        <v>2</v>
      </c>
      <c r="B33" s="41" t="s">
        <v>20</v>
      </c>
      <c r="C33" s="42"/>
      <c r="D33" s="42"/>
      <c r="E33" s="43"/>
      <c r="G33" s="21" t="s">
        <v>27</v>
      </c>
      <c r="H33" s="14">
        <v>14.5</v>
      </c>
      <c r="I33" s="14">
        <f>B32*C32/1000000*H33+E32/1000</f>
        <v>2.3249999999999997</v>
      </c>
      <c r="J33" s="14">
        <f>IF(J23=4,I33,J34)</f>
        <v>2.3249999999999997</v>
      </c>
    </row>
    <row r="34" spans="1:10" x14ac:dyDescent="0.25">
      <c r="A34" s="39"/>
      <c r="B34" s="44"/>
      <c r="C34" s="2" t="s">
        <v>8</v>
      </c>
      <c r="D34" s="46" t="s">
        <v>7</v>
      </c>
      <c r="E34" s="47"/>
      <c r="G34" s="21" t="s">
        <v>4</v>
      </c>
      <c r="H34" s="14">
        <v>11</v>
      </c>
      <c r="I34" s="14">
        <f>B32*C32/1000000*H34+E32/1000</f>
        <v>1.7999999999999998</v>
      </c>
      <c r="J34" s="14">
        <f>IF(J23=5,I34,J35)</f>
        <v>0</v>
      </c>
    </row>
    <row r="35" spans="1:10" ht="30" customHeight="1" thickBot="1" x14ac:dyDescent="0.3">
      <c r="A35" s="40"/>
      <c r="B35" s="45"/>
      <c r="C35" s="18">
        <f>IF(J23=1,I30,J31)</f>
        <v>2.3249999999999997</v>
      </c>
      <c r="D35" s="48">
        <f>C35*B32</f>
        <v>697.49999999999989</v>
      </c>
      <c r="E35" s="49"/>
      <c r="G35" s="21" t="s">
        <v>5</v>
      </c>
      <c r="H35" s="14">
        <v>12</v>
      </c>
      <c r="I35" s="14">
        <f>B32*C32/1000000*H35+E32/1000</f>
        <v>1.9499999999999997</v>
      </c>
      <c r="J35" s="14">
        <f>IF(J23=6,I35,J36)</f>
        <v>0</v>
      </c>
    </row>
    <row r="36" spans="1:10" ht="60" customHeight="1" x14ac:dyDescent="0.25">
      <c r="A36" s="38">
        <v>3</v>
      </c>
      <c r="B36" s="50" t="s">
        <v>52</v>
      </c>
      <c r="C36" s="51"/>
      <c r="D36" s="51"/>
      <c r="E36" s="52"/>
      <c r="G36" s="21" t="s">
        <v>6</v>
      </c>
      <c r="H36" s="14">
        <v>11.2</v>
      </c>
      <c r="I36" s="14">
        <f>B32*C32/1000000*H36+E32/1000</f>
        <v>1.8299999999999998</v>
      </c>
      <c r="J36" s="14">
        <f>IF(J23=7,I36,J37)</f>
        <v>0</v>
      </c>
    </row>
    <row r="37" spans="1:10" ht="15.6" customHeight="1" x14ac:dyDescent="0.25">
      <c r="A37" s="39"/>
      <c r="B37" s="3" t="s">
        <v>16</v>
      </c>
      <c r="C37" s="27" t="s">
        <v>14</v>
      </c>
      <c r="D37" s="53" t="s">
        <v>15</v>
      </c>
      <c r="E37" s="54"/>
    </row>
    <row r="38" spans="1:10" x14ac:dyDescent="0.25">
      <c r="A38" s="39"/>
      <c r="B38" s="19" t="s">
        <v>101</v>
      </c>
      <c r="C38" s="6" t="s">
        <v>47</v>
      </c>
      <c r="D38" s="28">
        <v>600</v>
      </c>
      <c r="E38" s="29"/>
    </row>
    <row r="39" spans="1:10" x14ac:dyDescent="0.25">
      <c r="A39" s="39"/>
      <c r="B39" s="19" t="s">
        <v>102</v>
      </c>
      <c r="C39" s="6" t="s">
        <v>99</v>
      </c>
      <c r="D39" s="28">
        <v>950</v>
      </c>
      <c r="E39" s="29"/>
    </row>
    <row r="40" spans="1:10" ht="15.75" thickBot="1" x14ac:dyDescent="0.3">
      <c r="A40" s="40"/>
      <c r="B40" s="20" t="s">
        <v>103</v>
      </c>
      <c r="C40" s="7" t="s">
        <v>100</v>
      </c>
      <c r="D40" s="30">
        <v>1505</v>
      </c>
      <c r="E40" s="31"/>
    </row>
    <row r="41" spans="1:10" x14ac:dyDescent="0.25">
      <c r="A41" s="32" t="s">
        <v>22</v>
      </c>
      <c r="B41" s="33"/>
      <c r="C41" s="33"/>
      <c r="D41" s="33"/>
      <c r="E41" s="34"/>
    </row>
    <row r="42" spans="1:10" ht="15.75" thickBot="1" x14ac:dyDescent="0.3">
      <c r="A42" s="35"/>
      <c r="B42" s="36"/>
      <c r="C42" s="36"/>
      <c r="D42" s="36"/>
      <c r="E42" s="37"/>
    </row>
  </sheetData>
  <sheetProtection algorithmName="SHA-512" hashValue="uD1tfPrRP1WTUJnuRJMLpZYl1/Ib4TxriOkqdOp9me8UBffY4JzQ/X6Uk2RJ++Jf1c215n+xiaowYNzmn8Do5g==" saltValue="+yVtU4C9IpltCJvGkSW+Ew==" spinCount="100000" sheet="1" objects="1" scenarios="1"/>
  <mergeCells count="34">
    <mergeCell ref="A1:E7"/>
    <mergeCell ref="H1:I1"/>
    <mergeCell ref="A8:A10"/>
    <mergeCell ref="B8:E8"/>
    <mergeCell ref="D9:D10"/>
    <mergeCell ref="D35:E35"/>
    <mergeCell ref="A11:A13"/>
    <mergeCell ref="B11:E11"/>
    <mergeCell ref="B12:B13"/>
    <mergeCell ref="D12:E12"/>
    <mergeCell ref="D13:E13"/>
    <mergeCell ref="A19:E20"/>
    <mergeCell ref="A14:A18"/>
    <mergeCell ref="B14:E14"/>
    <mergeCell ref="D15:E15"/>
    <mergeCell ref="D16:E16"/>
    <mergeCell ref="D17:E17"/>
    <mergeCell ref="D18:E18"/>
    <mergeCell ref="A41:E42"/>
    <mergeCell ref="H23:I23"/>
    <mergeCell ref="A36:A40"/>
    <mergeCell ref="B36:E36"/>
    <mergeCell ref="D37:E37"/>
    <mergeCell ref="D38:E38"/>
    <mergeCell ref="D39:E39"/>
    <mergeCell ref="D40:E40"/>
    <mergeCell ref="A23:E29"/>
    <mergeCell ref="A30:A32"/>
    <mergeCell ref="B30:E30"/>
    <mergeCell ref="D31:D32"/>
    <mergeCell ref="A33:A35"/>
    <mergeCell ref="B33:E33"/>
    <mergeCell ref="B34:B35"/>
    <mergeCell ref="D34:E34"/>
  </mergeCells>
  <hyperlinks>
    <hyperlink ref="A19" r:id="rId1"/>
    <hyperlink ref="A41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5124" r:id="rId6">
          <objectPr defaultSize="0" autoPict="0" r:id="rId7">
            <anchor moveWithCells="1">
              <from>
                <xdr:col>0</xdr:col>
                <xdr:colOff>123825</xdr:colOff>
                <xdr:row>0</xdr:row>
                <xdr:rowOff>123825</xdr:rowOff>
              </from>
              <to>
                <xdr:col>1</xdr:col>
                <xdr:colOff>1362075</xdr:colOff>
                <xdr:row>2</xdr:row>
                <xdr:rowOff>0</xdr:rowOff>
              </to>
            </anchor>
          </objectPr>
        </oleObject>
      </mc:Choice>
      <mc:Fallback>
        <oleObject progId="CorelDraw.Graphic.18" shapeId="5124" r:id="rId6"/>
      </mc:Fallback>
    </mc:AlternateContent>
    <mc:AlternateContent xmlns:mc="http://schemas.openxmlformats.org/markup-compatibility/2006">
      <mc:Choice Requires="x14">
        <oleObject progId="CorelDraw.Graphic.18" shapeId="5126" r:id="rId8">
          <objectPr defaultSize="0" autoPict="0" r:id="rId7">
            <anchor moveWithCells="1">
              <from>
                <xdr:col>0</xdr:col>
                <xdr:colOff>123825</xdr:colOff>
                <xdr:row>22</xdr:row>
                <xdr:rowOff>123825</xdr:rowOff>
              </from>
              <to>
                <xdr:col>1</xdr:col>
                <xdr:colOff>1362075</xdr:colOff>
                <xdr:row>24</xdr:row>
                <xdr:rowOff>0</xdr:rowOff>
              </to>
            </anchor>
          </objectPr>
        </oleObject>
      </mc:Choice>
      <mc:Fallback>
        <oleObject progId="CorelDraw.Graphic.18" shapeId="5126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9" name="Drop Down 1">
              <controlPr defaultSize="0" autoLine="0" autoPict="0">
                <anchor>
                  <from>
                    <xdr:col>1</xdr:col>
                    <xdr:colOff>47625</xdr:colOff>
                    <xdr:row>11</xdr:row>
                    <xdr:rowOff>66675</xdr:rowOff>
                  </from>
                  <to>
                    <xdr:col>1</xdr:col>
                    <xdr:colOff>2066925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Drop Down 8">
              <controlPr defaultSize="0" autoLine="0" autoPict="0">
                <anchor>
                  <from>
                    <xdr:col>1</xdr:col>
                    <xdr:colOff>47625</xdr:colOff>
                    <xdr:row>33</xdr:row>
                    <xdr:rowOff>66675</xdr:rowOff>
                  </from>
                  <to>
                    <xdr:col>1</xdr:col>
                    <xdr:colOff>2066925</xdr:colOff>
                    <xdr:row>34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opLeftCell="A7" zoomScale="85" zoomScaleNormal="85" workbookViewId="0">
      <selection activeCell="B22" sqref="A22:XFD22"/>
    </sheetView>
  </sheetViews>
  <sheetFormatPr defaultRowHeight="15" x14ac:dyDescent="0.25"/>
  <cols>
    <col min="1" max="1" width="4.42578125" customWidth="1"/>
    <col min="2" max="2" width="32.5703125" customWidth="1"/>
    <col min="3" max="3" width="30.5703125" customWidth="1"/>
    <col min="4" max="4" width="8.140625" customWidth="1"/>
    <col min="5" max="5" width="23.5703125" customWidth="1"/>
    <col min="6" max="6" width="18.140625" customWidth="1"/>
    <col min="7" max="7" width="23.5703125" hidden="1" customWidth="1"/>
    <col min="8" max="8" width="14.7109375" hidden="1" customWidth="1"/>
    <col min="9" max="9" width="16.28515625" hidden="1" customWidth="1"/>
    <col min="10" max="10" width="24.42578125" hidden="1" customWidth="1"/>
    <col min="11" max="11" width="28.28515625" hidden="1" customWidth="1"/>
    <col min="12" max="14" width="8.7109375" customWidth="1"/>
  </cols>
  <sheetData>
    <row r="1" spans="1:10" ht="30" customHeight="1" x14ac:dyDescent="0.25">
      <c r="A1" s="70" t="s">
        <v>120</v>
      </c>
      <c r="B1" s="56"/>
      <c r="C1" s="56"/>
      <c r="D1" s="56"/>
      <c r="E1" s="57"/>
      <c r="H1" s="64" t="s">
        <v>28</v>
      </c>
      <c r="I1" s="64"/>
      <c r="J1" s="15">
        <v>2</v>
      </c>
    </row>
    <row r="2" spans="1:10" ht="30" customHeight="1" x14ac:dyDescent="0.25">
      <c r="A2" s="58"/>
      <c r="B2" s="59"/>
      <c r="C2" s="59"/>
      <c r="D2" s="59"/>
      <c r="E2" s="60"/>
    </row>
    <row r="3" spans="1:10" ht="30" customHeight="1" x14ac:dyDescent="0.25">
      <c r="A3" s="58"/>
      <c r="B3" s="59"/>
      <c r="C3" s="59"/>
      <c r="D3" s="59"/>
      <c r="E3" s="60"/>
    </row>
    <row r="4" spans="1:10" ht="30" customHeight="1" x14ac:dyDescent="0.25">
      <c r="A4" s="58"/>
      <c r="B4" s="59"/>
      <c r="C4" s="59"/>
      <c r="D4" s="59"/>
      <c r="E4" s="60"/>
    </row>
    <row r="5" spans="1:10" ht="14.45" customHeight="1" x14ac:dyDescent="0.25">
      <c r="A5" s="58"/>
      <c r="B5" s="59"/>
      <c r="C5" s="59"/>
      <c r="D5" s="59"/>
      <c r="E5" s="60"/>
    </row>
    <row r="6" spans="1:10" ht="14.45" customHeight="1" x14ac:dyDescent="0.25">
      <c r="A6" s="58"/>
      <c r="B6" s="59"/>
      <c r="C6" s="59"/>
      <c r="D6" s="59"/>
      <c r="E6" s="60"/>
    </row>
    <row r="7" spans="1:10" ht="15" customHeight="1" thickBot="1" x14ac:dyDescent="0.3">
      <c r="A7" s="61"/>
      <c r="B7" s="62"/>
      <c r="C7" s="62"/>
      <c r="D7" s="62"/>
      <c r="E7" s="63"/>
      <c r="G7" s="1" t="s">
        <v>0</v>
      </c>
      <c r="H7" s="1" t="s">
        <v>23</v>
      </c>
      <c r="I7" s="1" t="s">
        <v>24</v>
      </c>
      <c r="J7" s="1" t="s">
        <v>25</v>
      </c>
    </row>
    <row r="8" spans="1:10" ht="30" customHeight="1" x14ac:dyDescent="0.25">
      <c r="A8" s="39">
        <v>1</v>
      </c>
      <c r="B8" s="65" t="s">
        <v>94</v>
      </c>
      <c r="C8" s="66"/>
      <c r="D8" s="66"/>
      <c r="E8" s="67"/>
      <c r="G8" s="1" t="s">
        <v>1</v>
      </c>
      <c r="H8" s="14">
        <v>10.9</v>
      </c>
      <c r="I8" s="14">
        <f>B10*C10/1000000*H8+E10/1000</f>
        <v>4.8588000000000005</v>
      </c>
      <c r="J8" s="15" t="s">
        <v>26</v>
      </c>
    </row>
    <row r="9" spans="1:10" x14ac:dyDescent="0.25">
      <c r="A9" s="39"/>
      <c r="B9" s="8" t="s">
        <v>93</v>
      </c>
      <c r="C9" s="9" t="s">
        <v>18</v>
      </c>
      <c r="D9" s="68" t="s">
        <v>9</v>
      </c>
      <c r="E9" s="10" t="s">
        <v>19</v>
      </c>
      <c r="G9" s="1" t="s">
        <v>2</v>
      </c>
      <c r="H9" s="14">
        <v>12.2</v>
      </c>
      <c r="I9" s="14">
        <f>B10*C10/1000000*H9+E10/1000</f>
        <v>5.4203999999999999</v>
      </c>
      <c r="J9" s="14">
        <f>IF(J1=2,I9,J10)</f>
        <v>5.4203999999999999</v>
      </c>
    </row>
    <row r="10" spans="1:10" ht="30" customHeight="1" thickBot="1" x14ac:dyDescent="0.3">
      <c r="A10" s="40"/>
      <c r="B10" s="11">
        <v>720</v>
      </c>
      <c r="C10" s="12">
        <v>600</v>
      </c>
      <c r="D10" s="69"/>
      <c r="E10" s="13">
        <v>150</v>
      </c>
      <c r="G10" s="1" t="s">
        <v>3</v>
      </c>
      <c r="H10" s="14">
        <v>12.1</v>
      </c>
      <c r="I10" s="14">
        <f>B10*C10/1000000*H10+E10/1000</f>
        <v>5.3772000000000002</v>
      </c>
      <c r="J10" s="14">
        <f>IF(J1=3,I10,J11)</f>
        <v>0</v>
      </c>
    </row>
    <row r="11" spans="1:10" ht="30" customHeight="1" x14ac:dyDescent="0.25">
      <c r="A11" s="38">
        <v>2</v>
      </c>
      <c r="B11" s="41" t="s">
        <v>51</v>
      </c>
      <c r="C11" s="42"/>
      <c r="D11" s="42"/>
      <c r="E11" s="43"/>
      <c r="G11" s="1" t="s">
        <v>27</v>
      </c>
      <c r="H11" s="14">
        <v>14.5</v>
      </c>
      <c r="I11" s="14">
        <f>B10*C10/1000000*H11+E10/1000</f>
        <v>6.4140000000000006</v>
      </c>
      <c r="J11" s="14">
        <f>IF(J1=4,I11,J12)</f>
        <v>0</v>
      </c>
    </row>
    <row r="12" spans="1:10" x14ac:dyDescent="0.25">
      <c r="A12" s="39"/>
      <c r="B12" s="44"/>
      <c r="C12" s="22" t="s">
        <v>8</v>
      </c>
      <c r="D12" s="71" t="s">
        <v>49</v>
      </c>
      <c r="E12" s="72"/>
      <c r="G12" s="1" t="s">
        <v>4</v>
      </c>
      <c r="H12" s="14">
        <v>11</v>
      </c>
      <c r="I12" s="14">
        <f>B10*C10/1000000*H12+E10/1000</f>
        <v>4.9020000000000001</v>
      </c>
      <c r="J12" s="14">
        <f>IF(J1=5,I12,J13)</f>
        <v>0</v>
      </c>
    </row>
    <row r="13" spans="1:10" ht="30" customHeight="1" thickBot="1" x14ac:dyDescent="0.3">
      <c r="A13" s="40"/>
      <c r="B13" s="45"/>
      <c r="C13" s="23">
        <f>IF(J1=1,I8,J9)</f>
        <v>5.4203999999999999</v>
      </c>
      <c r="D13" s="48">
        <f>B10</f>
        <v>720</v>
      </c>
      <c r="E13" s="49"/>
      <c r="G13" s="1" t="s">
        <v>5</v>
      </c>
      <c r="H13" s="14">
        <v>12</v>
      </c>
      <c r="I13" s="14">
        <f>B10*C10/1000000*H13+E10/1000</f>
        <v>5.3340000000000005</v>
      </c>
      <c r="J13" s="14">
        <f>IF(J1=6,I13,J14)</f>
        <v>0</v>
      </c>
    </row>
    <row r="14" spans="1:10" ht="80.099999999999994" customHeight="1" x14ac:dyDescent="0.25">
      <c r="A14" s="38">
        <v>3</v>
      </c>
      <c r="B14" s="50" t="s">
        <v>53</v>
      </c>
      <c r="C14" s="51"/>
      <c r="D14" s="51"/>
      <c r="E14" s="52"/>
      <c r="G14" s="1" t="s">
        <v>6</v>
      </c>
      <c r="H14" s="14">
        <v>11.2</v>
      </c>
      <c r="I14" s="14">
        <f>B10*C10/1000000*H14+E10/1000</f>
        <v>4.9884000000000004</v>
      </c>
      <c r="J14" s="14">
        <f>IF(J1=7,I14,J15)</f>
        <v>0</v>
      </c>
    </row>
    <row r="15" spans="1:10" ht="15.6" customHeight="1" x14ac:dyDescent="0.25">
      <c r="A15" s="39"/>
      <c r="B15" s="3" t="s">
        <v>16</v>
      </c>
      <c r="C15" s="24" t="s">
        <v>8</v>
      </c>
      <c r="D15" s="71" t="s">
        <v>49</v>
      </c>
      <c r="E15" s="72"/>
    </row>
    <row r="16" spans="1:10" x14ac:dyDescent="0.25">
      <c r="A16" s="39"/>
      <c r="B16" s="19" t="s">
        <v>57</v>
      </c>
      <c r="C16" s="17" t="s">
        <v>95</v>
      </c>
      <c r="D16" s="28" t="s">
        <v>50</v>
      </c>
      <c r="E16" s="29"/>
    </row>
    <row r="17" spans="1:5" x14ac:dyDescent="0.25">
      <c r="A17" s="39"/>
      <c r="B17" s="19" t="s">
        <v>58</v>
      </c>
      <c r="C17" s="17" t="s">
        <v>65</v>
      </c>
      <c r="D17" s="28" t="s">
        <v>50</v>
      </c>
      <c r="E17" s="29"/>
    </row>
    <row r="18" spans="1:5" x14ac:dyDescent="0.25">
      <c r="A18" s="39"/>
      <c r="B18" s="19" t="s">
        <v>59</v>
      </c>
      <c r="C18" s="17" t="s">
        <v>54</v>
      </c>
      <c r="D18" s="28" t="s">
        <v>56</v>
      </c>
      <c r="E18" s="29"/>
    </row>
    <row r="19" spans="1:5" x14ac:dyDescent="0.25">
      <c r="A19" s="39"/>
      <c r="B19" s="19" t="s">
        <v>60</v>
      </c>
      <c r="C19" s="17" t="s">
        <v>55</v>
      </c>
      <c r="D19" s="28" t="s">
        <v>56</v>
      </c>
      <c r="E19" s="29"/>
    </row>
    <row r="20" spans="1:5" x14ac:dyDescent="0.25">
      <c r="A20" s="39"/>
      <c r="B20" s="19" t="s">
        <v>61</v>
      </c>
      <c r="C20" s="17" t="s">
        <v>64</v>
      </c>
      <c r="D20" s="28" t="s">
        <v>63</v>
      </c>
      <c r="E20" s="29"/>
    </row>
    <row r="21" spans="1:5" x14ac:dyDescent="0.25">
      <c r="A21" s="39"/>
      <c r="B21" s="19" t="s">
        <v>62</v>
      </c>
      <c r="C21" s="17" t="s">
        <v>66</v>
      </c>
      <c r="D21" s="28" t="s">
        <v>63</v>
      </c>
      <c r="E21" s="29"/>
    </row>
    <row r="22" spans="1:5" x14ac:dyDescent="0.25">
      <c r="A22" s="39"/>
      <c r="B22" s="19" t="s">
        <v>67</v>
      </c>
      <c r="C22" s="17" t="s">
        <v>70</v>
      </c>
      <c r="D22" s="28" t="s">
        <v>82</v>
      </c>
      <c r="E22" s="29"/>
    </row>
    <row r="23" spans="1:5" x14ac:dyDescent="0.25">
      <c r="A23" s="39"/>
      <c r="B23" s="19" t="s">
        <v>68</v>
      </c>
      <c r="C23" s="17" t="s">
        <v>71</v>
      </c>
      <c r="D23" s="28" t="s">
        <v>82</v>
      </c>
      <c r="E23" s="29"/>
    </row>
    <row r="24" spans="1:5" x14ac:dyDescent="0.25">
      <c r="A24" s="39"/>
      <c r="B24" s="25" t="s">
        <v>69</v>
      </c>
      <c r="C24" s="17" t="s">
        <v>72</v>
      </c>
      <c r="D24" s="28" t="s">
        <v>82</v>
      </c>
      <c r="E24" s="29"/>
    </row>
    <row r="25" spans="1:5" x14ac:dyDescent="0.25">
      <c r="A25" s="73"/>
      <c r="B25" s="19" t="s">
        <v>73</v>
      </c>
      <c r="C25" s="17" t="s">
        <v>76</v>
      </c>
      <c r="D25" s="28" t="s">
        <v>83</v>
      </c>
      <c r="E25" s="29"/>
    </row>
    <row r="26" spans="1:5" x14ac:dyDescent="0.25">
      <c r="A26" s="39"/>
      <c r="B26" s="19" t="s">
        <v>74</v>
      </c>
      <c r="C26" s="17" t="s">
        <v>77</v>
      </c>
      <c r="D26" s="28" t="s">
        <v>83</v>
      </c>
      <c r="E26" s="29"/>
    </row>
    <row r="27" spans="1:5" x14ac:dyDescent="0.25">
      <c r="A27" s="39"/>
      <c r="B27" s="25" t="s">
        <v>75</v>
      </c>
      <c r="C27" s="17" t="s">
        <v>78</v>
      </c>
      <c r="D27" s="28" t="s">
        <v>83</v>
      </c>
      <c r="E27" s="29"/>
    </row>
    <row r="28" spans="1:5" x14ac:dyDescent="0.25">
      <c r="A28" s="39"/>
      <c r="B28" s="19" t="s">
        <v>79</v>
      </c>
      <c r="C28" s="17" t="s">
        <v>96</v>
      </c>
      <c r="D28" s="28" t="s">
        <v>84</v>
      </c>
      <c r="E28" s="29"/>
    </row>
    <row r="29" spans="1:5" x14ac:dyDescent="0.25">
      <c r="A29" s="39"/>
      <c r="B29" s="25" t="s">
        <v>80</v>
      </c>
      <c r="C29" s="17" t="s">
        <v>81</v>
      </c>
      <c r="D29" s="28" t="s">
        <v>84</v>
      </c>
      <c r="E29" s="29"/>
    </row>
    <row r="30" spans="1:5" x14ac:dyDescent="0.25">
      <c r="A30" s="39"/>
      <c r="B30" s="19" t="s">
        <v>85</v>
      </c>
      <c r="C30" s="17" t="s">
        <v>87</v>
      </c>
      <c r="D30" s="28" t="s">
        <v>89</v>
      </c>
      <c r="E30" s="29"/>
    </row>
    <row r="31" spans="1:5" x14ac:dyDescent="0.25">
      <c r="A31" s="39"/>
      <c r="B31" s="25" t="s">
        <v>86</v>
      </c>
      <c r="C31" s="17" t="s">
        <v>88</v>
      </c>
      <c r="D31" s="28" t="s">
        <v>89</v>
      </c>
      <c r="E31" s="29"/>
    </row>
    <row r="32" spans="1:5" x14ac:dyDescent="0.25">
      <c r="A32" s="39"/>
      <c r="B32" s="25" t="s">
        <v>97</v>
      </c>
      <c r="C32" s="26" t="s">
        <v>98</v>
      </c>
      <c r="D32" s="28" t="s">
        <v>92</v>
      </c>
      <c r="E32" s="29"/>
    </row>
    <row r="33" spans="1:5" ht="15.75" thickBot="1" x14ac:dyDescent="0.3">
      <c r="A33" s="39"/>
      <c r="B33" s="25" t="s">
        <v>90</v>
      </c>
      <c r="C33" s="17" t="s">
        <v>91</v>
      </c>
      <c r="D33" s="28" t="s">
        <v>92</v>
      </c>
      <c r="E33" s="29"/>
    </row>
    <row r="34" spans="1:5" x14ac:dyDescent="0.25">
      <c r="A34" s="32" t="s">
        <v>22</v>
      </c>
      <c r="B34" s="33"/>
      <c r="C34" s="33"/>
      <c r="D34" s="33"/>
      <c r="E34" s="34"/>
    </row>
    <row r="35" spans="1:5" ht="15.75" thickBot="1" x14ac:dyDescent="0.3">
      <c r="A35" s="35"/>
      <c r="B35" s="36"/>
      <c r="C35" s="36"/>
      <c r="D35" s="36"/>
      <c r="E35" s="37"/>
    </row>
  </sheetData>
  <sheetProtection algorithmName="SHA-512" hashValue="iBsVT1fqrPWY+PyHw3fMIYezzqkwQLplR1i6pjgWbaCtyhP9luZy0n5MdUJpiSUVLVQ0Ozt37Ec8NkfBo8IolA==" saltValue="dcAMJ/ni8QXJleWHJzpcbQ==" spinCount="100000" sheet="1" objects="1" scenarios="1"/>
  <mergeCells count="32">
    <mergeCell ref="D32:E32"/>
    <mergeCell ref="A34:E3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14:A33"/>
    <mergeCell ref="B14:E14"/>
    <mergeCell ref="D15:E15"/>
    <mergeCell ref="D16:E16"/>
    <mergeCell ref="D33:E33"/>
    <mergeCell ref="D31:E31"/>
    <mergeCell ref="A1:E7"/>
    <mergeCell ref="H1:I1"/>
    <mergeCell ref="A8:A10"/>
    <mergeCell ref="B8:E8"/>
    <mergeCell ref="D9:D10"/>
    <mergeCell ref="A11:A13"/>
    <mergeCell ref="B11:E11"/>
    <mergeCell ref="B12:B13"/>
    <mergeCell ref="D12:E12"/>
    <mergeCell ref="D13:E13"/>
    <mergeCell ref="D26:E26"/>
    <mergeCell ref="D27:E27"/>
    <mergeCell ref="D28:E28"/>
    <mergeCell ref="D29:E29"/>
    <mergeCell ref="D30:E30"/>
  </mergeCells>
  <hyperlinks>
    <hyperlink ref="A34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6146" r:id="rId5">
          <objectPr defaultSize="0" autoPict="0" r:id="rId6">
            <anchor moveWithCells="1">
              <from>
                <xdr:col>0</xdr:col>
                <xdr:colOff>123825</xdr:colOff>
                <xdr:row>0</xdr:row>
                <xdr:rowOff>133350</xdr:rowOff>
              </from>
              <to>
                <xdr:col>1</xdr:col>
                <xdr:colOff>1362075</xdr:colOff>
                <xdr:row>2</xdr:row>
                <xdr:rowOff>9525</xdr:rowOff>
              </to>
            </anchor>
          </objectPr>
        </oleObject>
      </mc:Choice>
      <mc:Fallback>
        <oleObject progId="CorelDraw.Graphic.18" shapeId="6146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Drop Down 1">
              <controlPr defaultSize="0" autoLine="0" autoPict="0">
                <anchor>
                  <from>
                    <xdr:col>1</xdr:col>
                    <xdr:colOff>66675</xdr:colOff>
                    <xdr:row>11</xdr:row>
                    <xdr:rowOff>57150</xdr:rowOff>
                  </from>
                  <to>
                    <xdr:col>1</xdr:col>
                    <xdr:colOff>2076450</xdr:colOff>
                    <xdr:row>12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TOP STAY SQ NEW</vt:lpstr>
      <vt:lpstr>TOP STAY SQ</vt:lpstr>
      <vt:lpstr>TOP STAY SF </vt:lpstr>
      <vt:lpstr>TOP STAY SE</vt:lpstr>
      <vt:lpstr>TOP STAY 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2023-04-26T05:51:01Z</dcterms:modified>
</cp:coreProperties>
</file>